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Z:\IGK\2_NADZOR\2025\015-2025-DEDL_LIPIK_2.Faza\tREĆA_FAZA\"/>
    </mc:Choice>
  </mc:AlternateContent>
  <xr:revisionPtr revIDLastSave="0" documentId="13_ncr:1_{9CD4158B-390B-4B27-9795-FA706AE64CF3}" xr6:coauthVersionLast="47" xr6:coauthVersionMax="47" xr10:uidLastSave="{00000000-0000-0000-0000-000000000000}"/>
  <bookViews>
    <workbookView xWindow="-120" yWindow="-120" windowWidth="29040" windowHeight="17520" firstSheet="17" activeTab="21" xr2:uid="{21F456BD-62A2-44B4-BCC7-1F1A9722147E}"/>
  </bookViews>
  <sheets>
    <sheet name="NASLOVNICA" sheetId="27" r:id="rId1"/>
    <sheet name="UKUPNO_REKAPIT" sheetId="28" r:id="rId2"/>
    <sheet name="E20_1 naslovnica" sheetId="13" r:id="rId3"/>
    <sheet name="E20_1 ulazna zgrada (II-14)" sheetId="1" r:id="rId4"/>
    <sheet name="E20_1 naslovnica_STROJ" sheetId="29" r:id="rId5"/>
    <sheet name="E20_3 strojarstvo" sheetId="12" r:id="rId6"/>
    <sheet name="E20_1 naslovnica_ViK" sheetId="30" r:id="rId7"/>
    <sheet name="E20_5 VIK- rekapitulacija" sheetId="14" r:id="rId8"/>
    <sheet name="E20_5 VIK-5.1." sheetId="15" r:id="rId9"/>
    <sheet name="E20_5 VIK-5.2." sheetId="16" r:id="rId10"/>
    <sheet name="E20_5 VIK-5.3." sheetId="17" r:id="rId11"/>
    <sheet name="E20_5 VIK-5.4." sheetId="18" r:id="rId12"/>
    <sheet name="E20_5 VIK-5.5." sheetId="19" r:id="rId13"/>
    <sheet name="E20_5 VIK-5.6." sheetId="20" r:id="rId14"/>
    <sheet name="E20_5 VIK-5.7." sheetId="21" r:id="rId15"/>
    <sheet name="E20_1 naslovnica_ELEKTRO" sheetId="31" r:id="rId16"/>
    <sheet name="E20_ELEKTRO_RADOVI" sheetId="11" r:id="rId17"/>
    <sheet name="E20_1 naslovnica_NIKSKOGRADNJA" sheetId="32" r:id="rId18"/>
    <sheet name="NISKOGRADNJA_REKAPIT" sheetId="23" r:id="rId19"/>
    <sheet name="01_Jahaliste s trgom" sheetId="24" r:id="rId20"/>
    <sheet name="02_trasa 4" sheetId="26" r:id="rId21"/>
    <sheet name="03_KRAJOBRAZNO UREĐENJE" sheetId="25" r:id="rId22"/>
  </sheets>
  <externalReferences>
    <externalReference r:id="rId23"/>
    <externalReference r:id="rId24"/>
    <externalReference r:id="rId25"/>
    <externalReference r:id="rId26"/>
    <externalReference r:id="rId27"/>
  </externalReferences>
  <definedNames>
    <definedName name="_xlnm.Print_Area" localSheetId="19">'01_Jahaliste s trgom'!$A$1:$G$169</definedName>
    <definedName name="_xlnm.Print_Area" localSheetId="20">'02_trasa 4'!$A$1:$G$143</definedName>
    <definedName name="_xlnm.Print_Area" localSheetId="21">'03_KRAJOBRAZNO UREĐENJE'!$A$1:$F$439</definedName>
    <definedName name="_xlnm.Print_Area" localSheetId="2">'E20_1 naslovnica'!$A$1:$G$33</definedName>
    <definedName name="_xlnm.Print_Area" localSheetId="15">'E20_1 naslovnica_ELEKTRO'!$A$1:$G$33</definedName>
    <definedName name="_xlnm.Print_Area" localSheetId="17">'E20_1 naslovnica_NIKSKOGRADNJA'!$A$1:$G$33</definedName>
    <definedName name="_xlnm.Print_Area" localSheetId="4">'E20_1 naslovnica_STROJ'!$A$1:$G$33</definedName>
    <definedName name="_xlnm.Print_Area" localSheetId="6">'E20_1 naslovnica_ViK'!$A$1:$G$33</definedName>
    <definedName name="_xlnm.Print_Area" localSheetId="3">'E20_1 ulazna zgrada (II-14)'!$A$1:$F$537</definedName>
    <definedName name="_xlnm.Print_Area" localSheetId="7">'E20_5 VIK- rekapitulacija'!$B$3:$G$35</definedName>
    <definedName name="_xlnm.Print_Area" localSheetId="8">'E20_5 VIK-5.1.'!$B$3:$G$37</definedName>
    <definedName name="_xlnm.Print_Area" localSheetId="9">'E20_5 VIK-5.2.'!$A$3:$F$19</definedName>
    <definedName name="_xlnm.Print_Area" localSheetId="10">'E20_5 VIK-5.3.'!$B$3:$G$31</definedName>
    <definedName name="_xlnm.Print_Area" localSheetId="11">'E20_5 VIK-5.4.'!$B$3:$G$50</definedName>
    <definedName name="_xlnm.Print_Area" localSheetId="12">'E20_5 VIK-5.5.'!$B$3:$G$68</definedName>
    <definedName name="_xlnm.Print_Area" localSheetId="13">'E20_5 VIK-5.6.'!$B$3:$G$37</definedName>
    <definedName name="_xlnm.Print_Area" localSheetId="14">'E20_5 VIK-5.7.'!$B$3:$G$105</definedName>
    <definedName name="_xlnm.Print_Area" localSheetId="16">E20_ELEKTRO_RADOVI!$A$1:$F$755</definedName>
    <definedName name="_xlnm.Print_Area" localSheetId="0">NASLOVNICA!$A$1:$I$48</definedName>
    <definedName name="_xlnm.Print_Area" localSheetId="18">NISKOGRADNJA_REKAPIT!$A$1:$J$21</definedName>
    <definedName name="_xlnm.Print_Area" localSheetId="1">UKUPNO_REKAPIT!$A$1:$J$23</definedName>
    <definedName name="_xlnm.Print_Titles" localSheetId="21">'03_KRAJOBRAZNO UREĐENJE'!$1:$7</definedName>
    <definedName name="_xlnm.Print_Titles" localSheetId="16">E20_ELEKTRO_RADOVI!$1:$6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3" i="11" l="1"/>
  <c r="I10" i="28"/>
  <c r="F33" i="1" l="1"/>
  <c r="G112" i="26"/>
  <c r="G107" i="26"/>
  <c r="G106" i="26"/>
  <c r="G114" i="26" s="1"/>
  <c r="G136" i="26" s="1"/>
  <c r="G105" i="26"/>
  <c r="G104" i="26"/>
  <c r="G95" i="26"/>
  <c r="G94" i="26"/>
  <c r="G90" i="26"/>
  <c r="G88" i="26"/>
  <c r="G86" i="26"/>
  <c r="G83" i="26"/>
  <c r="G97" i="26" s="1"/>
  <c r="G134" i="26" s="1"/>
  <c r="G74" i="26"/>
  <c r="G77" i="26" s="1"/>
  <c r="G132" i="26" s="1"/>
  <c r="G66" i="26"/>
  <c r="G63" i="26"/>
  <c r="G60" i="26"/>
  <c r="G51" i="26"/>
  <c r="G50" i="26"/>
  <c r="G53" i="26" s="1"/>
  <c r="G128" i="26" s="1"/>
  <c r="G49" i="26"/>
  <c r="G48" i="26"/>
  <c r="G44" i="26"/>
  <c r="G43" i="26"/>
  <c r="G42" i="26"/>
  <c r="G41" i="26"/>
  <c r="F414" i="25"/>
  <c r="F412" i="25"/>
  <c r="F410" i="25"/>
  <c r="F408" i="25"/>
  <c r="F417" i="25" s="1"/>
  <c r="F424" i="25" s="1"/>
  <c r="F427" i="25" s="1"/>
  <c r="I6" i="23" s="1"/>
  <c r="F406" i="25"/>
  <c r="G134" i="24"/>
  <c r="G131" i="24"/>
  <c r="G126" i="24"/>
  <c r="G136" i="24" s="1"/>
  <c r="G161" i="24" s="1"/>
  <c r="G119" i="24"/>
  <c r="G117" i="24"/>
  <c r="G115" i="24"/>
  <c r="G113" i="24"/>
  <c r="G112" i="24"/>
  <c r="G109" i="24"/>
  <c r="G107" i="24"/>
  <c r="G105" i="24"/>
  <c r="G121" i="24" s="1"/>
  <c r="G159" i="24" s="1"/>
  <c r="G103" i="24"/>
  <c r="G98" i="24"/>
  <c r="G99" i="24" s="1"/>
  <c r="G157" i="24" s="1"/>
  <c r="G93" i="24"/>
  <c r="G155" i="24" s="1"/>
  <c r="G91" i="24"/>
  <c r="G87" i="24"/>
  <c r="G82" i="24"/>
  <c r="G78" i="24"/>
  <c r="G73" i="24"/>
  <c r="G68" i="24"/>
  <c r="G59" i="24"/>
  <c r="G58" i="24"/>
  <c r="G57" i="24"/>
  <c r="G56" i="24"/>
  <c r="G52" i="24"/>
  <c r="G51" i="24"/>
  <c r="G50" i="24"/>
  <c r="G45" i="24"/>
  <c r="G44" i="24"/>
  <c r="G43" i="24"/>
  <c r="G61" i="24" s="1"/>
  <c r="G153" i="24" s="1"/>
  <c r="G42" i="24"/>
  <c r="G41" i="24"/>
  <c r="I8" i="23"/>
  <c r="G68" i="26"/>
  <c r="G130" i="26" s="1"/>
  <c r="F19" i="16"/>
  <c r="F35" i="1"/>
  <c r="G103" i="21"/>
  <c r="G101" i="21"/>
  <c r="G100" i="21"/>
  <c r="G97" i="21"/>
  <c r="G93" i="21"/>
  <c r="G89" i="21"/>
  <c r="G85" i="21"/>
  <c r="G81" i="21"/>
  <c r="G77" i="21"/>
  <c r="G73" i="21"/>
  <c r="G69" i="21"/>
  <c r="G65" i="21"/>
  <c r="G61" i="21"/>
  <c r="G57" i="21"/>
  <c r="G53" i="21"/>
  <c r="G49" i="21"/>
  <c r="G45" i="21"/>
  <c r="G39" i="21"/>
  <c r="G36" i="21"/>
  <c r="G35" i="21"/>
  <c r="G34" i="21"/>
  <c r="G31" i="21" s="1"/>
  <c r="G24" i="21"/>
  <c r="G20" i="21"/>
  <c r="G16" i="21"/>
  <c r="G12" i="21"/>
  <c r="C7" i="21"/>
  <c r="B7" i="21"/>
  <c r="C3" i="21"/>
  <c r="B3" i="21"/>
  <c r="G36" i="20"/>
  <c r="E32" i="20"/>
  <c r="G32" i="20" s="1"/>
  <c r="G29" i="20"/>
  <c r="G27" i="20"/>
  <c r="G23" i="20"/>
  <c r="B22" i="20"/>
  <c r="G21" i="20"/>
  <c r="B21" i="20"/>
  <c r="G20" i="20"/>
  <c r="G17" i="20" s="1"/>
  <c r="B20" i="20"/>
  <c r="B19" i="20"/>
  <c r="B18" i="20"/>
  <c r="B16" i="20"/>
  <c r="G15" i="20"/>
  <c r="G12" i="20" s="1"/>
  <c r="B15" i="20"/>
  <c r="B14" i="20"/>
  <c r="B13" i="20"/>
  <c r="E7" i="20"/>
  <c r="D7" i="20"/>
  <c r="C7" i="20"/>
  <c r="B7" i="20"/>
  <c r="C3" i="20"/>
  <c r="B3" i="20"/>
  <c r="B68" i="19"/>
  <c r="G67" i="19"/>
  <c r="B66" i="19"/>
  <c r="B65" i="19"/>
  <c r="B64" i="19"/>
  <c r="E63" i="19"/>
  <c r="G63" i="19" s="1"/>
  <c r="B62" i="19"/>
  <c r="B61" i="19"/>
  <c r="G59" i="19"/>
  <c r="B57" i="19"/>
  <c r="G56" i="19"/>
  <c r="B55" i="19"/>
  <c r="G54" i="19"/>
  <c r="B53" i="19"/>
  <c r="G52" i="19"/>
  <c r="G48" i="19" s="1"/>
  <c r="B52" i="19"/>
  <c r="B51" i="19"/>
  <c r="B50" i="19"/>
  <c r="B49" i="19"/>
  <c r="B47" i="19"/>
  <c r="B46" i="19"/>
  <c r="B45" i="19"/>
  <c r="G44" i="19"/>
  <c r="B43" i="19"/>
  <c r="G42" i="19"/>
  <c r="G39" i="19" s="1"/>
  <c r="B42" i="19"/>
  <c r="B41" i="19"/>
  <c r="B40" i="19"/>
  <c r="B38" i="19"/>
  <c r="G37" i="19"/>
  <c r="B37" i="19"/>
  <c r="G36" i="19"/>
  <c r="B36" i="19"/>
  <c r="G35" i="19"/>
  <c r="B35" i="19"/>
  <c r="B34" i="19"/>
  <c r="B33" i="19"/>
  <c r="B31" i="19"/>
  <c r="G30" i="19"/>
  <c r="G27" i="19" s="1"/>
  <c r="B30" i="19"/>
  <c r="B29" i="19"/>
  <c r="B28" i="19"/>
  <c r="B26" i="19"/>
  <c r="G25" i="19"/>
  <c r="B25" i="19"/>
  <c r="G24" i="19"/>
  <c r="B24" i="19"/>
  <c r="G23" i="19"/>
  <c r="B23" i="19"/>
  <c r="G22" i="19"/>
  <c r="G17" i="19"/>
  <c r="B22" i="19"/>
  <c r="B21" i="19"/>
  <c r="B20" i="19"/>
  <c r="B19" i="19"/>
  <c r="B18" i="19"/>
  <c r="B16" i="19"/>
  <c r="G15" i="19"/>
  <c r="G12" i="19" s="1"/>
  <c r="B15" i="19"/>
  <c r="B14" i="19"/>
  <c r="B13" i="19"/>
  <c r="E7" i="19"/>
  <c r="D7" i="19"/>
  <c r="C7" i="19"/>
  <c r="B7" i="19"/>
  <c r="C3" i="19"/>
  <c r="B3" i="19"/>
  <c r="B50" i="18"/>
  <c r="B49" i="18"/>
  <c r="G48" i="18"/>
  <c r="G46" i="18"/>
  <c r="B45" i="18"/>
  <c r="G44" i="18"/>
  <c r="G40" i="18" s="1"/>
  <c r="G43" i="18"/>
  <c r="B38" i="18"/>
  <c r="B37" i="18"/>
  <c r="B34" i="18"/>
  <c r="B33" i="18"/>
  <c r="G32" i="18"/>
  <c r="B30" i="18"/>
  <c r="B29" i="18"/>
  <c r="G28" i="18"/>
  <c r="B27" i="18"/>
  <c r="B26" i="18"/>
  <c r="B25" i="18"/>
  <c r="G24" i="18"/>
  <c r="B23" i="18"/>
  <c r="B22" i="18"/>
  <c r="B21" i="18"/>
  <c r="G20" i="18"/>
  <c r="G18" i="18"/>
  <c r="B18" i="18"/>
  <c r="G17" i="18"/>
  <c r="B17" i="18"/>
  <c r="G16" i="18"/>
  <c r="G15" i="18"/>
  <c r="B15" i="18"/>
  <c r="G14" i="18"/>
  <c r="B14" i="18"/>
  <c r="G13" i="18"/>
  <c r="B13" i="18"/>
  <c r="B12" i="18"/>
  <c r="B11" i="18"/>
  <c r="B10" i="18"/>
  <c r="E7" i="18"/>
  <c r="D7" i="18"/>
  <c r="C7" i="18"/>
  <c r="B7" i="18"/>
  <c r="C3" i="18"/>
  <c r="B3" i="18"/>
  <c r="B31" i="17"/>
  <c r="B30" i="17"/>
  <c r="B29" i="17"/>
  <c r="B28" i="17"/>
  <c r="B27" i="17"/>
  <c r="B26" i="17"/>
  <c r="B25" i="17"/>
  <c r="G24" i="17"/>
  <c r="I24" i="17" s="1"/>
  <c r="B23" i="17"/>
  <c r="B22" i="17"/>
  <c r="B21" i="17"/>
  <c r="G20" i="17"/>
  <c r="I20" i="17" s="1"/>
  <c r="B19" i="17"/>
  <c r="G18" i="17"/>
  <c r="G15" i="17"/>
  <c r="I15" i="17" s="1"/>
  <c r="B18" i="17"/>
  <c r="B17" i="17"/>
  <c r="B16" i="17"/>
  <c r="B14" i="17"/>
  <c r="G13" i="17"/>
  <c r="B13" i="17"/>
  <c r="G12" i="17"/>
  <c r="G9" i="17" s="1"/>
  <c r="B11" i="17"/>
  <c r="B10" i="17"/>
  <c r="C7" i="17"/>
  <c r="B7" i="17"/>
  <c r="C3" i="17"/>
  <c r="B3" i="17"/>
  <c r="F17" i="16"/>
  <c r="F13" i="16"/>
  <c r="F11" i="16"/>
  <c r="B7" i="16"/>
  <c r="A7" i="16"/>
  <c r="B3" i="16"/>
  <c r="A3" i="16"/>
  <c r="B37" i="15"/>
  <c r="J36" i="15"/>
  <c r="B36" i="15"/>
  <c r="B35" i="15"/>
  <c r="G34" i="15"/>
  <c r="B33" i="15"/>
  <c r="B32" i="15"/>
  <c r="B31" i="15"/>
  <c r="B30" i="15"/>
  <c r="G29" i="15"/>
  <c r="B28" i="15"/>
  <c r="B27" i="15"/>
  <c r="B26" i="15"/>
  <c r="B25" i="15"/>
  <c r="G24" i="15"/>
  <c r="B23" i="15"/>
  <c r="B22" i="15"/>
  <c r="B21" i="15"/>
  <c r="B20" i="15"/>
  <c r="L19" i="15"/>
  <c r="N19" i="15"/>
  <c r="L24" i="15"/>
  <c r="N24" i="15"/>
  <c r="G19" i="15"/>
  <c r="K18" i="15"/>
  <c r="B18" i="15"/>
  <c r="N17" i="15"/>
  <c r="B17" i="15"/>
  <c r="B16" i="15"/>
  <c r="N15" i="15"/>
  <c r="B15" i="15"/>
  <c r="B14" i="15"/>
  <c r="N13" i="15"/>
  <c r="B13" i="15"/>
  <c r="B12" i="15"/>
  <c r="B11" i="15"/>
  <c r="B10" i="15"/>
  <c r="G9" i="15"/>
  <c r="B8" i="15"/>
  <c r="C7" i="15"/>
  <c r="B7" i="15"/>
  <c r="C3" i="15"/>
  <c r="B3" i="15"/>
  <c r="H4" i="14"/>
  <c r="N9" i="15"/>
  <c r="J29" i="15"/>
  <c r="M29" i="15"/>
  <c r="N29" i="15"/>
  <c r="K36" i="15"/>
  <c r="N36" i="15"/>
  <c r="G449" i="12"/>
  <c r="G446" i="12"/>
  <c r="G443" i="12"/>
  <c r="G440" i="12"/>
  <c r="G437" i="12"/>
  <c r="G434" i="12"/>
  <c r="G430" i="12"/>
  <c r="G427" i="12"/>
  <c r="G424" i="12"/>
  <c r="G423" i="12"/>
  <c r="G420" i="12"/>
  <c r="G419" i="12"/>
  <c r="G418" i="12"/>
  <c r="G417" i="12"/>
  <c r="G414" i="12"/>
  <c r="G413" i="12"/>
  <c r="G412" i="12"/>
  <c r="G409" i="12"/>
  <c r="G406" i="12"/>
  <c r="G403" i="12"/>
  <c r="G402" i="12"/>
  <c r="G399" i="12"/>
  <c r="G396" i="12"/>
  <c r="G393" i="12"/>
  <c r="G392" i="12"/>
  <c r="G389" i="12"/>
  <c r="G388" i="12"/>
  <c r="G387" i="12"/>
  <c r="G384" i="12"/>
  <c r="G368" i="12"/>
  <c r="G362" i="12"/>
  <c r="G359" i="12"/>
  <c r="G335" i="12"/>
  <c r="G303" i="12"/>
  <c r="G300" i="12"/>
  <c r="G297" i="12"/>
  <c r="G294" i="12"/>
  <c r="G291" i="12"/>
  <c r="G288" i="12"/>
  <c r="G285" i="12"/>
  <c r="G282" i="12"/>
  <c r="G278" i="12"/>
  <c r="G275" i="12"/>
  <c r="G272" i="12"/>
  <c r="G269" i="12"/>
  <c r="G266" i="12"/>
  <c r="G263" i="12"/>
  <c r="G260" i="12"/>
  <c r="G257" i="12"/>
  <c r="G254" i="12"/>
  <c r="G251" i="12"/>
  <c r="G248" i="12"/>
  <c r="G245" i="12"/>
  <c r="G242" i="12"/>
  <c r="G239" i="12"/>
  <c r="G236" i="12"/>
  <c r="G233" i="12"/>
  <c r="G230" i="12"/>
  <c r="G227" i="12"/>
  <c r="G224" i="12"/>
  <c r="G221" i="12"/>
  <c r="G218" i="12"/>
  <c r="G216" i="12"/>
  <c r="G213" i="12"/>
  <c r="G208" i="12"/>
  <c r="G205" i="12"/>
  <c r="G202" i="12"/>
  <c r="G199" i="12"/>
  <c r="G196" i="12"/>
  <c r="G195" i="12"/>
  <c r="G192" i="12"/>
  <c r="G191" i="12"/>
  <c r="G190" i="12"/>
  <c r="G189" i="12"/>
  <c r="G188" i="12"/>
  <c r="G185" i="12"/>
  <c r="G184" i="12"/>
  <c r="G183" i="12"/>
  <c r="G182" i="12"/>
  <c r="G181" i="12"/>
  <c r="G178" i="12"/>
  <c r="G175" i="12"/>
  <c r="G172" i="12"/>
  <c r="G169" i="12"/>
  <c r="G166" i="12"/>
  <c r="G163" i="12"/>
  <c r="G160" i="12"/>
  <c r="G159" i="12"/>
  <c r="G158" i="12"/>
  <c r="G155" i="12"/>
  <c r="G152" i="12"/>
  <c r="G151" i="12"/>
  <c r="G150" i="12"/>
  <c r="G149" i="12"/>
  <c r="G146" i="12"/>
  <c r="G143" i="12"/>
  <c r="G140" i="12"/>
  <c r="G137" i="12"/>
  <c r="G134" i="12"/>
  <c r="G128" i="12"/>
  <c r="G122" i="12"/>
  <c r="G108" i="12"/>
  <c r="G102" i="12"/>
  <c r="G95" i="12"/>
  <c r="G88" i="12"/>
  <c r="G83" i="12"/>
  <c r="G70" i="12"/>
  <c r="G67" i="12"/>
  <c r="F747" i="11"/>
  <c r="F746" i="11"/>
  <c r="F745" i="11"/>
  <c r="F744" i="11"/>
  <c r="F743" i="11"/>
  <c r="F742" i="11"/>
  <c r="F741" i="11"/>
  <c r="F740" i="11"/>
  <c r="F739" i="11"/>
  <c r="F738" i="11"/>
  <c r="F737" i="11"/>
  <c r="F736" i="11"/>
  <c r="F735" i="11"/>
  <c r="F751" i="11" s="1"/>
  <c r="F727" i="11"/>
  <c r="F726" i="11"/>
  <c r="F725" i="11"/>
  <c r="F724" i="11"/>
  <c r="F723" i="11"/>
  <c r="F722" i="11"/>
  <c r="F721" i="11"/>
  <c r="F720" i="11"/>
  <c r="F719" i="11"/>
  <c r="F718" i="11"/>
  <c r="F717" i="11"/>
  <c r="F716" i="11"/>
  <c r="F715" i="11"/>
  <c r="F714" i="11"/>
  <c r="F713" i="11"/>
  <c r="F712" i="11"/>
  <c r="F711" i="11"/>
  <c r="F710" i="11"/>
  <c r="F709" i="11"/>
  <c r="F708" i="11"/>
  <c r="F707" i="11"/>
  <c r="F706" i="11"/>
  <c r="F705" i="11"/>
  <c r="F704" i="11"/>
  <c r="F703" i="11"/>
  <c r="F702" i="11"/>
  <c r="F701" i="11"/>
  <c r="F700" i="11"/>
  <c r="F699" i="11"/>
  <c r="F698" i="11"/>
  <c r="F697" i="11"/>
  <c r="F696" i="11"/>
  <c r="F695" i="11"/>
  <c r="F694" i="11"/>
  <c r="F693" i="11"/>
  <c r="F692" i="11"/>
  <c r="F691" i="11"/>
  <c r="F731" i="11" s="1"/>
  <c r="F690" i="11"/>
  <c r="F689" i="11"/>
  <c r="F688" i="11"/>
  <c r="F682" i="11"/>
  <c r="F681" i="11"/>
  <c r="F680" i="11"/>
  <c r="F679" i="11"/>
  <c r="F678" i="11"/>
  <c r="F677" i="11"/>
  <c r="F676" i="11"/>
  <c r="F675" i="11"/>
  <c r="F674" i="11"/>
  <c r="F673" i="11"/>
  <c r="F672" i="11"/>
  <c r="F671" i="11"/>
  <c r="F670" i="11"/>
  <c r="F669" i="11"/>
  <c r="F668" i="11"/>
  <c r="F667" i="11"/>
  <c r="F666" i="11"/>
  <c r="F665" i="11"/>
  <c r="F664" i="11"/>
  <c r="F663" i="11"/>
  <c r="F662" i="11"/>
  <c r="F661" i="11"/>
  <c r="F660" i="11"/>
  <c r="F659" i="11"/>
  <c r="F658" i="11"/>
  <c r="F657" i="11"/>
  <c r="F656" i="11"/>
  <c r="F655" i="11"/>
  <c r="F654" i="11"/>
  <c r="F653" i="11"/>
  <c r="F652" i="11"/>
  <c r="F651" i="11"/>
  <c r="F650" i="11"/>
  <c r="F649" i="11"/>
  <c r="F648" i="11"/>
  <c r="F647" i="11"/>
  <c r="F646" i="11"/>
  <c r="F645" i="11"/>
  <c r="F644" i="11"/>
  <c r="F643" i="11"/>
  <c r="F642" i="11"/>
  <c r="F641" i="11"/>
  <c r="F640" i="11"/>
  <c r="F639" i="11"/>
  <c r="F638" i="11"/>
  <c r="F637" i="11"/>
  <c r="F636" i="11"/>
  <c r="F635" i="11"/>
  <c r="F634" i="11"/>
  <c r="F633" i="11"/>
  <c r="F632" i="11"/>
  <c r="F631" i="11"/>
  <c r="F630" i="11"/>
  <c r="F629" i="11"/>
  <c r="F628" i="11"/>
  <c r="F627" i="11"/>
  <c r="F626" i="11"/>
  <c r="F625" i="11"/>
  <c r="F624" i="11"/>
  <c r="F623" i="11"/>
  <c r="F622" i="11"/>
  <c r="F621" i="11"/>
  <c r="F620" i="11"/>
  <c r="F619" i="11"/>
  <c r="F618" i="11"/>
  <c r="F617" i="11"/>
  <c r="F616" i="11"/>
  <c r="F615" i="11"/>
  <c r="F614" i="11"/>
  <c r="F613" i="11"/>
  <c r="F612" i="11"/>
  <c r="F611" i="11"/>
  <c r="F610" i="11"/>
  <c r="F609" i="11"/>
  <c r="F608" i="11"/>
  <c r="F607" i="11"/>
  <c r="F606" i="11"/>
  <c r="F605" i="11"/>
  <c r="F604" i="11"/>
  <c r="F603" i="11"/>
  <c r="F602" i="11"/>
  <c r="F601" i="11"/>
  <c r="F600" i="11"/>
  <c r="F599" i="11"/>
  <c r="F598" i="11"/>
  <c r="F597" i="11"/>
  <c r="F596" i="11"/>
  <c r="F595" i="11"/>
  <c r="F594" i="11"/>
  <c r="F593" i="11"/>
  <c r="F592" i="11"/>
  <c r="F591" i="11"/>
  <c r="F590" i="11"/>
  <c r="F589" i="11"/>
  <c r="F588" i="11"/>
  <c r="F587" i="11"/>
  <c r="F586" i="11"/>
  <c r="F585" i="11"/>
  <c r="F584" i="11"/>
  <c r="F583" i="11"/>
  <c r="F582" i="11"/>
  <c r="F581" i="11"/>
  <c r="F580" i="11"/>
  <c r="F579" i="11"/>
  <c r="F578" i="11"/>
  <c r="F577" i="11"/>
  <c r="F576" i="11"/>
  <c r="F575" i="11"/>
  <c r="F574" i="11"/>
  <c r="F573" i="11"/>
  <c r="F572" i="11"/>
  <c r="F571" i="11"/>
  <c r="F570" i="11"/>
  <c r="F569" i="11"/>
  <c r="F568" i="11"/>
  <c r="F567" i="11"/>
  <c r="F566" i="11"/>
  <c r="F565" i="11"/>
  <c r="F564" i="11"/>
  <c r="F563" i="11"/>
  <c r="F562" i="11"/>
  <c r="F561" i="11"/>
  <c r="F560" i="11"/>
  <c r="F559" i="11"/>
  <c r="F558" i="11"/>
  <c r="F557" i="11"/>
  <c r="F556" i="11"/>
  <c r="F555" i="11"/>
  <c r="F554" i="11"/>
  <c r="F553" i="11"/>
  <c r="F552" i="11"/>
  <c r="F551" i="11"/>
  <c r="F550" i="11"/>
  <c r="F549" i="11"/>
  <c r="F548" i="11"/>
  <c r="F547" i="11"/>
  <c r="F546" i="11"/>
  <c r="F545" i="11"/>
  <c r="F544" i="11"/>
  <c r="F543" i="11"/>
  <c r="F542" i="11"/>
  <c r="F541" i="11"/>
  <c r="F540" i="11"/>
  <c r="F539" i="11"/>
  <c r="F538" i="11"/>
  <c r="F537" i="11"/>
  <c r="F536" i="11"/>
  <c r="F535" i="11"/>
  <c r="F534" i="11"/>
  <c r="F533" i="11"/>
  <c r="F532" i="11"/>
  <c r="F531" i="11"/>
  <c r="F530" i="11"/>
  <c r="F529" i="11"/>
  <c r="F528" i="11"/>
  <c r="F527" i="11"/>
  <c r="F526" i="11"/>
  <c r="F525" i="11"/>
  <c r="F524" i="11"/>
  <c r="F523" i="11"/>
  <c r="F522" i="11"/>
  <c r="F521" i="11"/>
  <c r="F520" i="11"/>
  <c r="F519" i="11"/>
  <c r="F518" i="11"/>
  <c r="F517" i="11"/>
  <c r="F516" i="11"/>
  <c r="F515" i="11"/>
  <c r="F514" i="11"/>
  <c r="F513" i="11"/>
  <c r="F512" i="11"/>
  <c r="F511" i="11"/>
  <c r="F510" i="11"/>
  <c r="F509" i="11"/>
  <c r="F508" i="11"/>
  <c r="F507" i="11"/>
  <c r="F506" i="11"/>
  <c r="F505" i="11"/>
  <c r="F504" i="11"/>
  <c r="F503" i="11"/>
  <c r="F502" i="11"/>
  <c r="F501" i="11"/>
  <c r="F500" i="11"/>
  <c r="F499" i="11"/>
  <c r="F498" i="11"/>
  <c r="F497" i="11"/>
  <c r="F496" i="11"/>
  <c r="F495" i="11"/>
  <c r="F494" i="11"/>
  <c r="F493" i="11"/>
  <c r="F492" i="11"/>
  <c r="F491" i="11"/>
  <c r="F490" i="11"/>
  <c r="F489" i="11"/>
  <c r="F488" i="11"/>
  <c r="F487" i="11"/>
  <c r="F486" i="11"/>
  <c r="F485" i="11"/>
  <c r="F484" i="11"/>
  <c r="F483" i="11"/>
  <c r="F482" i="11"/>
  <c r="F481" i="11"/>
  <c r="F480" i="11"/>
  <c r="F479" i="11"/>
  <c r="F478" i="11"/>
  <c r="F477" i="11"/>
  <c r="F476" i="11"/>
  <c r="F475" i="11"/>
  <c r="F474" i="11"/>
  <c r="F473" i="11"/>
  <c r="F472" i="11"/>
  <c r="F471" i="11"/>
  <c r="F470" i="11"/>
  <c r="F469" i="11"/>
  <c r="F468" i="11"/>
  <c r="F467" i="11"/>
  <c r="F466" i="11"/>
  <c r="F465" i="11"/>
  <c r="F464" i="11"/>
  <c r="F463" i="11"/>
  <c r="F455" i="11"/>
  <c r="F454" i="11"/>
  <c r="F453" i="11"/>
  <c r="F452" i="11"/>
  <c r="F451" i="11"/>
  <c r="F450" i="11"/>
  <c r="F449" i="11"/>
  <c r="F448" i="11"/>
  <c r="F447" i="11"/>
  <c r="F446" i="11"/>
  <c r="F445" i="11"/>
  <c r="F444" i="11"/>
  <c r="F443" i="11"/>
  <c r="F442" i="11"/>
  <c r="F441" i="11"/>
  <c r="F440" i="11"/>
  <c r="F439" i="11"/>
  <c r="F438" i="11"/>
  <c r="F437" i="11"/>
  <c r="F436" i="11"/>
  <c r="F435" i="11"/>
  <c r="F434" i="11"/>
  <c r="F433" i="11"/>
  <c r="F432" i="11"/>
  <c r="F431" i="11"/>
  <c r="F430" i="11"/>
  <c r="F429" i="11"/>
  <c r="F428" i="11"/>
  <c r="F427" i="11"/>
  <c r="F426" i="11"/>
  <c r="F425" i="11"/>
  <c r="F424" i="11"/>
  <c r="F423" i="11"/>
  <c r="F414" i="11"/>
  <c r="F413" i="11"/>
  <c r="F412" i="11"/>
  <c r="F411" i="11"/>
  <c r="F410" i="11"/>
  <c r="F409" i="11"/>
  <c r="F408" i="11"/>
  <c r="F407" i="11"/>
  <c r="F406" i="11"/>
  <c r="F405" i="11"/>
  <c r="F404" i="11"/>
  <c r="F403" i="11"/>
  <c r="F402" i="11"/>
  <c r="F401" i="11"/>
  <c r="F400" i="11"/>
  <c r="F399" i="11"/>
  <c r="F391" i="11"/>
  <c r="F390" i="11"/>
  <c r="F389" i="11"/>
  <c r="F388" i="11"/>
  <c r="F387" i="11"/>
  <c r="F386" i="11"/>
  <c r="F385" i="11"/>
  <c r="F384" i="11"/>
  <c r="F383" i="11"/>
  <c r="F382" i="11"/>
  <c r="F381" i="11"/>
  <c r="F380" i="11"/>
  <c r="F379" i="11"/>
  <c r="F378" i="11"/>
  <c r="F377" i="11"/>
  <c r="F376" i="11"/>
  <c r="F375" i="11"/>
  <c r="F374" i="11"/>
  <c r="F373" i="11"/>
  <c r="F372" i="11"/>
  <c r="F371" i="11"/>
  <c r="F370" i="11"/>
  <c r="F369" i="11"/>
  <c r="F368" i="11"/>
  <c r="F367" i="11"/>
  <c r="F366" i="11"/>
  <c r="F365" i="11"/>
  <c r="F364" i="11"/>
  <c r="F363" i="11"/>
  <c r="F362" i="11"/>
  <c r="F361" i="11"/>
  <c r="F360" i="11"/>
  <c r="F359" i="11"/>
  <c r="F358" i="11"/>
  <c r="F357" i="11"/>
  <c r="F356" i="11"/>
  <c r="F355" i="11"/>
  <c r="F354" i="11"/>
  <c r="F353" i="11"/>
  <c r="F352" i="11"/>
  <c r="F351" i="11"/>
  <c r="F350" i="11"/>
  <c r="F349" i="11"/>
  <c r="F348" i="11"/>
  <c r="F347" i="11"/>
  <c r="F346" i="11"/>
  <c r="F345" i="11"/>
  <c r="F344" i="11"/>
  <c r="F334" i="11"/>
  <c r="F333" i="11"/>
  <c r="F332" i="11"/>
  <c r="F331" i="11"/>
  <c r="F330" i="11"/>
  <c r="F329" i="11"/>
  <c r="F328" i="11"/>
  <c r="F327" i="11"/>
  <c r="F326" i="11"/>
  <c r="F325" i="11"/>
  <c r="F324" i="11"/>
  <c r="F323" i="11"/>
  <c r="F322" i="11"/>
  <c r="F321" i="11"/>
  <c r="F320" i="11"/>
  <c r="F319" i="11"/>
  <c r="F318" i="11"/>
  <c r="F317" i="11"/>
  <c r="F316" i="11"/>
  <c r="F315" i="11"/>
  <c r="F314" i="11"/>
  <c r="F313" i="11"/>
  <c r="F312" i="11"/>
  <c r="F311" i="11"/>
  <c r="F310" i="11"/>
  <c r="F309" i="11"/>
  <c r="F308" i="11"/>
  <c r="F307" i="11"/>
  <c r="F306" i="11"/>
  <c r="F305" i="11"/>
  <c r="F304" i="11"/>
  <c r="F303" i="11"/>
  <c r="F302" i="11"/>
  <c r="F301" i="11"/>
  <c r="F300" i="11"/>
  <c r="F299" i="11"/>
  <c r="F298" i="11"/>
  <c r="F297" i="11"/>
  <c r="F296" i="11"/>
  <c r="F295" i="11"/>
  <c r="F294" i="11"/>
  <c r="F293" i="11"/>
  <c r="F292" i="11"/>
  <c r="F291" i="11"/>
  <c r="F290" i="11"/>
  <c r="F289" i="11"/>
  <c r="F288" i="11"/>
  <c r="F287" i="11"/>
  <c r="F286" i="11"/>
  <c r="F285" i="11"/>
  <c r="F284" i="11"/>
  <c r="F283" i="11"/>
  <c r="F282" i="11"/>
  <c r="F281" i="11"/>
  <c r="F280" i="11"/>
  <c r="F279" i="11"/>
  <c r="F278" i="11"/>
  <c r="F277" i="11"/>
  <c r="F276" i="11"/>
  <c r="F275" i="11"/>
  <c r="F274" i="11"/>
  <c r="F273" i="11"/>
  <c r="F272" i="11"/>
  <c r="F271" i="11"/>
  <c r="F270" i="11"/>
  <c r="F269" i="11"/>
  <c r="F268" i="11"/>
  <c r="F267" i="11"/>
  <c r="F266" i="11"/>
  <c r="F265" i="11"/>
  <c r="F264" i="11"/>
  <c r="F263" i="11"/>
  <c r="F262" i="11"/>
  <c r="F261" i="11"/>
  <c r="F260" i="11"/>
  <c r="F259" i="11"/>
  <c r="F258" i="11"/>
  <c r="F257" i="11"/>
  <c r="F256" i="11"/>
  <c r="F255" i="11"/>
  <c r="F254" i="11"/>
  <c r="F253" i="11"/>
  <c r="F252" i="11"/>
  <c r="F251" i="11"/>
  <c r="F250" i="11"/>
  <c r="F249" i="11"/>
  <c r="F248" i="11"/>
  <c r="F247" i="11"/>
  <c r="F246" i="11"/>
  <c r="F245" i="11"/>
  <c r="F244" i="11"/>
  <c r="F243" i="11"/>
  <c r="F242" i="11"/>
  <c r="F241" i="11"/>
  <c r="F240" i="11"/>
  <c r="F239" i="11"/>
  <c r="F238" i="11"/>
  <c r="F237" i="11"/>
  <c r="F236" i="11"/>
  <c r="F235" i="11"/>
  <c r="F234" i="11"/>
  <c r="F233" i="11"/>
  <c r="F232" i="11"/>
  <c r="F231" i="11"/>
  <c r="F230" i="11"/>
  <c r="F229" i="11"/>
  <c r="F228" i="11"/>
  <c r="F227" i="11"/>
  <c r="F226" i="11"/>
  <c r="F225" i="11"/>
  <c r="F224" i="11"/>
  <c r="F223" i="11"/>
  <c r="F222" i="11"/>
  <c r="F221" i="11"/>
  <c r="F220" i="11"/>
  <c r="F219" i="11"/>
  <c r="F218" i="11"/>
  <c r="F217" i="11"/>
  <c r="F216" i="11"/>
  <c r="F215" i="11"/>
  <c r="F214" i="11"/>
  <c r="F213" i="11"/>
  <c r="F212" i="11"/>
  <c r="F211" i="11"/>
  <c r="F210" i="11"/>
  <c r="F209" i="11"/>
  <c r="F208" i="11"/>
  <c r="F207" i="11"/>
  <c r="F206" i="11"/>
  <c r="F205" i="11"/>
  <c r="F204" i="11"/>
  <c r="F203" i="11"/>
  <c r="F202" i="11"/>
  <c r="F201" i="11"/>
  <c r="F200" i="11"/>
  <c r="F199" i="11"/>
  <c r="F198" i="11"/>
  <c r="F197" i="11"/>
  <c r="F196" i="11"/>
  <c r="F195" i="11"/>
  <c r="F194" i="11"/>
  <c r="F193" i="11"/>
  <c r="F192" i="11"/>
  <c r="F191" i="11"/>
  <c r="F190" i="11"/>
  <c r="F189" i="11"/>
  <c r="F188" i="11"/>
  <c r="F187" i="11"/>
  <c r="F186" i="11"/>
  <c r="F185" i="11"/>
  <c r="F184" i="11"/>
  <c r="F183" i="11"/>
  <c r="F182" i="11"/>
  <c r="F181" i="11"/>
  <c r="F180" i="11"/>
  <c r="F177" i="11"/>
  <c r="F176" i="11"/>
  <c r="F175" i="11"/>
  <c r="F174" i="11"/>
  <c r="F173" i="11"/>
  <c r="F172" i="11"/>
  <c r="F171" i="11"/>
  <c r="F170" i="11"/>
  <c r="F169" i="11"/>
  <c r="F168" i="11"/>
  <c r="F167" i="11"/>
  <c r="F166" i="11"/>
  <c r="F165" i="11"/>
  <c r="F164" i="11"/>
  <c r="F163" i="11"/>
  <c r="F162" i="11"/>
  <c r="F161" i="11"/>
  <c r="F160" i="11"/>
  <c r="F159" i="11"/>
  <c r="F158" i="11"/>
  <c r="F157" i="11"/>
  <c r="F156" i="11"/>
  <c r="F155" i="11"/>
  <c r="F154" i="11"/>
  <c r="F153" i="11"/>
  <c r="F152" i="11"/>
  <c r="F151" i="11"/>
  <c r="F150" i="11"/>
  <c r="F149" i="11"/>
  <c r="F148" i="11"/>
  <c r="F147" i="11"/>
  <c r="F146" i="11"/>
  <c r="F145" i="11"/>
  <c r="F144" i="11"/>
  <c r="F143" i="11"/>
  <c r="F142" i="11"/>
  <c r="F141" i="11"/>
  <c r="F140" i="11"/>
  <c r="F139" i="11"/>
  <c r="F138" i="11"/>
  <c r="F137" i="11"/>
  <c r="F136" i="11"/>
  <c r="F135" i="11"/>
  <c r="F134" i="11"/>
  <c r="F133" i="11"/>
  <c r="F132" i="11"/>
  <c r="F131" i="11"/>
  <c r="F130" i="11"/>
  <c r="F129" i="11"/>
  <c r="F128" i="11"/>
  <c r="F127" i="11"/>
  <c r="F126" i="11"/>
  <c r="F125" i="11"/>
  <c r="F114" i="11"/>
  <c r="F113" i="11"/>
  <c r="F112" i="11"/>
  <c r="F111" i="11"/>
  <c r="F110" i="11"/>
  <c r="F109" i="11"/>
  <c r="F108" i="11"/>
  <c r="F107" i="11"/>
  <c r="F106" i="11"/>
  <c r="F105" i="11"/>
  <c r="F104" i="11"/>
  <c r="F103" i="11"/>
  <c r="F102" i="11"/>
  <c r="F101" i="11"/>
  <c r="F100" i="11"/>
  <c r="F99" i="11"/>
  <c r="F98" i="11"/>
  <c r="F97" i="11"/>
  <c r="F92" i="11"/>
  <c r="F91" i="11"/>
  <c r="F90" i="11"/>
  <c r="F89" i="11"/>
  <c r="F88" i="11"/>
  <c r="F87" i="11"/>
  <c r="F86" i="11"/>
  <c r="F85" i="11"/>
  <c r="F84" i="11"/>
  <c r="F83" i="11"/>
  <c r="F82" i="11"/>
  <c r="F81" i="11"/>
  <c r="F80" i="11"/>
  <c r="F71" i="11"/>
  <c r="F70" i="11"/>
  <c r="F69" i="11"/>
  <c r="F68" i="11"/>
  <c r="F75" i="11" s="1"/>
  <c r="F67" i="11"/>
  <c r="F57" i="11"/>
  <c r="F54" i="11"/>
  <c r="F51" i="11"/>
  <c r="F48" i="11"/>
  <c r="F45" i="11"/>
  <c r="F42" i="11"/>
  <c r="F38" i="11"/>
  <c r="F61" i="11" s="1"/>
  <c r="F37" i="11"/>
  <c r="F33" i="11"/>
  <c r="F29" i="11"/>
  <c r="F25" i="11"/>
  <c r="F21" i="11"/>
  <c r="F18" i="11"/>
  <c r="F14" i="11"/>
  <c r="E3" i="11"/>
  <c r="A3" i="11"/>
  <c r="A2" i="11"/>
  <c r="F418" i="11"/>
  <c r="F684" i="11"/>
  <c r="F395" i="11"/>
  <c r="F459" i="11"/>
  <c r="F119" i="11"/>
  <c r="B526" i="1"/>
  <c r="F498" i="1"/>
  <c r="F497" i="1"/>
  <c r="F494" i="1"/>
  <c r="F492" i="1"/>
  <c r="F490" i="1"/>
  <c r="F488" i="1"/>
  <c r="F482" i="1"/>
  <c r="F484" i="1"/>
  <c r="F526" i="1"/>
  <c r="F475" i="1"/>
  <c r="F474" i="1"/>
  <c r="F473" i="1"/>
  <c r="F472" i="1"/>
  <c r="F471" i="1"/>
  <c r="F470" i="1"/>
  <c r="F469" i="1"/>
  <c r="F460" i="1"/>
  <c r="F450" i="1"/>
  <c r="F440" i="1"/>
  <c r="F430" i="1"/>
  <c r="F420" i="1"/>
  <c r="F411" i="1"/>
  <c r="F402" i="1"/>
  <c r="F393" i="1"/>
  <c r="F384" i="1"/>
  <c r="F375" i="1"/>
  <c r="F366" i="1"/>
  <c r="F357" i="1"/>
  <c r="F348" i="1"/>
  <c r="F339" i="1"/>
  <c r="F330" i="1"/>
  <c r="F321" i="1"/>
  <c r="F312" i="1"/>
  <c r="F295" i="1"/>
  <c r="F293" i="1"/>
  <c r="F291" i="1"/>
  <c r="F288" i="1"/>
  <c r="F282" i="1"/>
  <c r="F263" i="1"/>
  <c r="F261" i="1"/>
  <c r="F246" i="1"/>
  <c r="F245" i="1"/>
  <c r="F265" i="1" s="1"/>
  <c r="F520" i="1" s="1"/>
  <c r="F244" i="1"/>
  <c r="F240" i="1"/>
  <c r="F239" i="1"/>
  <c r="F238" i="1"/>
  <c r="F228" i="1"/>
  <c r="F226" i="1"/>
  <c r="F224" i="1"/>
  <c r="F231" i="1" s="1"/>
  <c r="F518" i="1" s="1"/>
  <c r="F213" i="1"/>
  <c r="F212" i="1"/>
  <c r="F208" i="1"/>
  <c r="F205" i="1"/>
  <c r="F202" i="1"/>
  <c r="F196" i="1"/>
  <c r="F174" i="1"/>
  <c r="F172" i="1"/>
  <c r="F170" i="1"/>
  <c r="F168" i="1"/>
  <c r="F177" i="1" s="1"/>
  <c r="F514" i="1" s="1"/>
  <c r="F158" i="1"/>
  <c r="F156" i="1"/>
  <c r="F154" i="1"/>
  <c r="F152" i="1"/>
  <c r="F150" i="1"/>
  <c r="F148" i="1"/>
  <c r="F147" i="1"/>
  <c r="F144" i="1"/>
  <c r="F142" i="1"/>
  <c r="F140" i="1"/>
  <c r="F138" i="1"/>
  <c r="F136" i="1"/>
  <c r="F129" i="1"/>
  <c r="F125" i="1"/>
  <c r="F123" i="1"/>
  <c r="F121" i="1"/>
  <c r="F117" i="1"/>
  <c r="F113" i="1"/>
  <c r="F111" i="1"/>
  <c r="F101" i="1"/>
  <c r="F104" i="1" s="1"/>
  <c r="F510" i="1" s="1"/>
  <c r="F92" i="1"/>
  <c r="F90" i="1"/>
  <c r="F88" i="1"/>
  <c r="F87" i="1"/>
  <c r="F82" i="1"/>
  <c r="F81" i="1"/>
  <c r="F76" i="1"/>
  <c r="F75" i="1"/>
  <c r="F70" i="1"/>
  <c r="F69" i="1"/>
  <c r="F64" i="1"/>
  <c r="F63" i="1"/>
  <c r="F59" i="1"/>
  <c r="F58" i="1"/>
  <c r="F54" i="1"/>
  <c r="F53" i="1"/>
  <c r="F49" i="1"/>
  <c r="F48" i="1"/>
  <c r="F31" i="1"/>
  <c r="F28" i="1"/>
  <c r="F26" i="1"/>
  <c r="F23" i="1"/>
  <c r="F20" i="1"/>
  <c r="F18" i="1"/>
  <c r="F16" i="1"/>
  <c r="F14" i="1"/>
  <c r="F11" i="1"/>
  <c r="F9" i="1"/>
  <c r="F7" i="1"/>
  <c r="G138" i="26" l="1"/>
  <c r="I5" i="23" s="1"/>
  <c r="F339" i="11"/>
  <c r="F755" i="11"/>
  <c r="I7" i="28" s="1"/>
  <c r="G32" i="19"/>
  <c r="G9" i="18"/>
  <c r="F7" i="18" s="1"/>
  <c r="G12" i="14" s="1"/>
  <c r="G452" i="12"/>
  <c r="F469" i="12" s="1"/>
  <c r="G306" i="12"/>
  <c r="F467" i="12" s="1"/>
  <c r="F500" i="1"/>
  <c r="F528" i="1" s="1"/>
  <c r="F478" i="1"/>
  <c r="F524" i="1" s="1"/>
  <c r="F298" i="1"/>
  <c r="F522" i="1" s="1"/>
  <c r="F161" i="1"/>
  <c r="F512" i="1" s="1"/>
  <c r="F95" i="1"/>
  <c r="F508" i="1" s="1"/>
  <c r="F38" i="1"/>
  <c r="F506" i="1" s="1"/>
  <c r="F217" i="1"/>
  <c r="F516" i="1" s="1"/>
  <c r="F7" i="21"/>
  <c r="G15" i="14" s="1"/>
  <c r="F7" i="20"/>
  <c r="G14" i="14" s="1"/>
  <c r="F7" i="19"/>
  <c r="G13" i="14" s="1"/>
  <c r="F7" i="17"/>
  <c r="G11" i="14" s="1"/>
  <c r="I9" i="17"/>
  <c r="I7" i="17" s="1"/>
  <c r="E7" i="16"/>
  <c r="G10" i="14" s="1"/>
  <c r="F7" i="15"/>
  <c r="G9" i="14" s="1"/>
  <c r="G164" i="24"/>
  <c r="G140" i="26" l="1"/>
  <c r="G142" i="26" s="1"/>
  <c r="G473" i="12"/>
  <c r="I5" i="28" s="1"/>
  <c r="F531" i="1"/>
  <c r="F535" i="1" s="1"/>
  <c r="F533" i="1" s="1"/>
  <c r="G8" i="14"/>
  <c r="I6" i="28" s="1"/>
  <c r="G166" i="24"/>
  <c r="G168" i="24"/>
  <c r="I4" i="23"/>
  <c r="I12" i="23" s="1"/>
  <c r="I4" i="28" l="1"/>
  <c r="G4" i="14"/>
  <c r="E4" i="14" s="1"/>
  <c r="I8" i="28"/>
  <c r="I13" i="23"/>
  <c r="I14" i="23" s="1"/>
  <c r="I19" i="23" s="1"/>
  <c r="I14" i="28" l="1"/>
  <c r="I15" i="28" s="1"/>
  <c r="I16" i="28" s="1"/>
  <c r="I21" i="28" s="1"/>
</calcChain>
</file>

<file path=xl/sharedStrings.xml><?xml version="1.0" encoding="utf-8"?>
<sst xmlns="http://schemas.openxmlformats.org/spreadsheetml/2006/main" count="2756" uniqueCount="1622">
  <si>
    <t>R.br.</t>
  </si>
  <si>
    <t>Opis stavke</t>
  </si>
  <si>
    <t>J.m.</t>
  </si>
  <si>
    <t>Kol.</t>
  </si>
  <si>
    <t>Jed. cijena</t>
  </si>
  <si>
    <t>Uk. cijena</t>
  </si>
  <si>
    <t>I</t>
  </si>
  <si>
    <t>PRIPREMNI I ZEMLJANI RADOVI</t>
  </si>
  <si>
    <t>NAPOMENA: Svi iskopi obračunavaju se  u sraslom stanju bez obzira na kategoriju tla. Gustoća i volumen iskopanih materijala mjerodavni su za proračun utovara i prijevoza. Nakon iskopa tla za temelje, geomehaničar vrši vizualni pregled i odobrenje za daljnje radove upisuje u dnevnik. Utvrdi li se eventualno potrebnim naknadnim geomehaničkim istraživanjima sada nepristupačnih dijelova terena različita kategorija, nadzorni inženjer će upisom u dnevnik zatražiti dodatnu ponudu izvoditelja za nepredviđene radove i osigurati konzalting uslugu investitoru (pregled dopunskih radova i analiza cijena). U jediničnim cijenama svih stavki zemljanih radova ukljueno je eventualno potrebno ispumpavanje oborinske, procjedne ili podzemne vode iz građevinske jame za nesmetano odvijanje radova na gradilištu te se ispumpavanja neće posebno priznavati.</t>
  </si>
  <si>
    <t>1.</t>
  </si>
  <si>
    <t>Iskolčenje objekta, čime su obuhvaćena sva geodetska mjerenja kojima se podaci iz projekta prenose na teren te izrada elaborata iskolčenja od ovlaštene osobe. Stavka uključuje osiguranje karakterističnih točaka, obnavljanje i održavanje iskolčenih točaka za vrijeme građenja.</t>
  </si>
  <si>
    <t>komplet</t>
  </si>
  <si>
    <t>2.</t>
  </si>
  <si>
    <t>Izvedba probnih iskopa u cilju utvrđivanja stvarnog položaja postojećih podzemnih instalacija. Iskope vršiti isključivo ručno. Prosječna veličina jarka 0,8x2,5x1,5 m.Obračun po m³</t>
  </si>
  <si>
    <t>m3</t>
  </si>
  <si>
    <t>3.</t>
  </si>
  <si>
    <t xml:space="preserve">Sječenje šiblja i grmlja, sa skupljanjem i usitnjavanjem, čišćenjem i prijenosom otpadnog materijala na gradilišnu deponiju, na udaljenost do 100m. Obračun po m2 očišćene površine. </t>
  </si>
  <si>
    <t>m2</t>
  </si>
  <si>
    <t>4.</t>
  </si>
  <si>
    <t>Izrada i postava ploča za označavanje gradilišta:</t>
  </si>
  <si>
    <t>Metalna ploča na bravarskoj podkonstrukciji sa svim potrebnim informacijama vezanim za gradilište u skladu sa hrvatskim pravilnicima i smjernicama EU.</t>
  </si>
  <si>
    <t>kom</t>
  </si>
  <si>
    <t>5.</t>
  </si>
  <si>
    <t>Vodootporna ploča kao trajna informacija o EU financiranju u skladu s preporukama o označavanju EU (nakon završetka radova )</t>
  </si>
  <si>
    <t>6.</t>
  </si>
  <si>
    <t>Strojno odstranjivanje (skidanje) gornjeg sloja zemlje (sloj humusa) u sloju debljine 20 cm, sa utovarom i odvozom materijala na gradsku deponiju udaljenosti do 15 km. Obračun po m3 skinutog humusa u sraslom stanju.</t>
  </si>
  <si>
    <t>7.</t>
  </si>
  <si>
    <t>8.</t>
  </si>
  <si>
    <t>Površina nasipanog i zbijenog sloja šljunka mora biti izvedena s točnošću od ±1 cm od projektirane kote. Obračun po m3 ugrađenog šljunka u zbijenom stanju.</t>
  </si>
  <si>
    <t>9.</t>
  </si>
  <si>
    <t>Nabava i dobava te nasipavanje, razastiranje i nabijanje prirodnog šljunčanog materijala 0-60 mm za izradu tamponske podloge ispod betonskih podloga na tlu i ispod opločenja kamenim pločama na tlu. Nasipavanje vršiti u sloju od 20-25 cm, sve u u skladu sa projektom.</t>
  </si>
  <si>
    <t>10.</t>
  </si>
  <si>
    <t>Ručna planiranja tamponskog sloja na horizontalu sa točnošću +/- 2 cm. Za obračun uzeti 0,03 m3/m2 iskopanog materijala kod planiranja površine. Obračun po m2 isplanirane površine.</t>
  </si>
  <si>
    <t xml:space="preserve"> - pozicija zgrade</t>
  </si>
  <si>
    <t>11.</t>
  </si>
  <si>
    <t>Ručno-strojno zatrpavanje dijela iskopa za temeljne trake, na stranicama nadtemelnih zidova a preko izvedenih temeljnih traka. Zatrpavanje se izvodi nasipavanjem i zbijanjem  materijala iz iskopa u dubini do 50 m, sa svake strane nadtemeljnog zida u širini do 25 cm. Obračun po m3 ugrađenog materijala iz iskopa u zbijenom stanju.</t>
  </si>
  <si>
    <t>12.</t>
  </si>
  <si>
    <t>Nabava i dobava te nasipavanje, razastiranje i nabijanje prirodnog kamenog drobljenca 0-4 mm za izradu podloge ispod betonskih opločenja na tlu. Nasipavanje vršiti u sloju od 4 cm, sve u u skladu sa projektom.</t>
  </si>
  <si>
    <t>Površina nasipanog i zbijenog sloja pijeska mora biti izvedena s točnošću od ±1 cm od projektirane kote. Obračun po m3 ugrađenog šljunka u zbijenom stanju.</t>
  </si>
  <si>
    <t>PRIPREMNI I ZEMLJANI RADOVI UKUPNO:</t>
  </si>
  <si>
    <t>II</t>
  </si>
  <si>
    <t>BETONSKI I ARMIRANO-BETONSKI RADOVI</t>
  </si>
  <si>
    <t>Napomena. Poglavlje obuhvaća dobavu materijala, izradu i ugradnju novije neoštećene oplate, kasniju demontažu, čišćenje i odvoz oplate; nabavku, transport, ugradnju armature i betona; vibriranja za vrijeme betoniranja, njegu betona.  Armatura rebrasta i mrežasta B500B, očišćena od hrđe, izrezana i savijena na mjeru. U jediničnoj cijeni obuhvatiti sav potreban rad, materijal, alat i mehanizacija potrebni za izvođenje, sve sa uključenim faktorom indirektnih troškova.  Oplata za ugradnju treba biti bez oštećenja, ravna i glatka, spojevi uredni i jednolični, a beton po skidanju oplate bez segregacije, bez neurednih spojeva oplate ili tragova curenja cementnog mlijeka. Beton ostaje vidljiv i bez kasnijih završnih slojeva. Kalkulacijom obuhvatiti sve predradnje za estetski zadovoljavajući izgled betona prema zahtjevu iz projekta. Obračun po m3 ugrađenog betona, po m2 oplate i po kg armature.</t>
  </si>
  <si>
    <t>Dobava materijala i izvedba armirano-betonskih temeljnih traka širine 80cm i 70 cm, dubine 65 cm, iz betona prema projektu konstrukcije. Armaturu i beton izvesti u skladu sa projektom konstrukcije i uputama Nadzornog inženjera.</t>
  </si>
  <si>
    <t xml:space="preserve">Sve potrebne prodore za instalacije izraditi prema planu
oplate, a cijevi za vođenje instalacija položiti prije betoniranja prema projektima instalacija. Kompletan rad i materijal. Armatura zasebna stavka. U cijenu uključeno spravljanje, dobava, ugradba i zaštita armature i betona, izrada, montaža i demontaža oplate i podupiranja konstrukcije za vrijeme betoniranja. </t>
  </si>
  <si>
    <t xml:space="preserve"> </t>
  </si>
  <si>
    <t>Obračun po m3 ugrađenog betona i po m2 oplate.</t>
  </si>
  <si>
    <t xml:space="preserve"> - beton </t>
  </si>
  <si>
    <t xml:space="preserve"> - oplata, prema potrebi</t>
  </si>
  <si>
    <t xml:space="preserve">Dobava materijala i izvođenje donje betonske podloge debljine 10 cm na tamponskom sloju zbijenog šljunka. Betonska podloga fino zaglađena u potrebnoj oplati. U cijenu uključeno spravljanje, dobava, ugradba i zaštita betona, izrada, montaža i demontaža oplate i podupiranja konstrukcije za vrijeme betoniranja. Armaturu izvesti u skladu sa projektom konstrukcije i uputama Nadzornog inženjera. Armatura zasebna stavka. </t>
  </si>
  <si>
    <t xml:space="preserve"> - beton 10 cm</t>
  </si>
  <si>
    <t xml:space="preserve"> - oplata</t>
  </si>
  <si>
    <t xml:space="preserve">Dobava materijala i izvedba  armirano-betonskih nadtemeljnih  zidova prosječne visine 50 cm, debljine do 30 cm u potrebnoj dvostranoj oplati iz betona prema projektu konstrukcije. Armaturu i beton izvesti u skladu sa projektom konstrukcije i uputama Nadzornog inženjera. Sve potrebne prodore za instalacije izraditi prema planu oplate, a potrebne cijevi za vođenje instalacija položiti prije betoniranja prema projektima instalacija. Kompletan rad i materijal. Armatura zasebna stavka. U cijenu uključeno spravljanje, dobava, ugradba i zaštita armature i betona, izrada, montaža i demontaža oplate i podupiranja konstrukcije za vrijeme betoniranja. </t>
  </si>
  <si>
    <t xml:space="preserve"> - oplata </t>
  </si>
  <si>
    <t xml:space="preserve">Dobava materijala i izvedba  armirano-betonske podne ploče (2.500 kg/m3), debljine 20 cm u potrebnoj jednostranoj oplati iz betona prema projektu konstrukcije. Armaturu i beton izvesti u skladu sa projektom konstrukcije i uputama Nadzornog inženjera. Sve potrebne prodore za instalacije izraditi prema planu oplate, a potrebne cijevi za vođenje instalacija položiti prije betoniranja prema projektima instalacija. Kompletan rad i materijal. Armatura zasebna stavka. U cijenu uključeno spravljanje, dobava, ugradba i zaštita armature i betona, izrada, montaža i demontaža oplate i podupiranja konstrukcije za vrijeme betoniranja. </t>
  </si>
  <si>
    <t xml:space="preserve">Dobava materijala i izvedba  armirano-betonskih zidova debljine 20 cm u potrebnoj dvostranoj oplati iz betona prema projektu konstrukcije. Armaturu i beton izvesti u skladu sa projektom konstrukcije i uputama Nadzornog inženjera. U zidovima je potrebno izvesti oplatu za špalete budućih otvora vrata što je uključeno u obračun oplate. Sve potrebne prodore za instalacije izraditi prema planu oplate, a potrebne cijevi za vođenje instalacija položiti prije betoniranja prema projektima instalacija. Sve otvore izuzeti iz obračuna ugradnje oplate i betona. </t>
  </si>
  <si>
    <t xml:space="preserve">Armatura zasebna stavka. U cijenu uključeno spravljanje, dobava, ugradba i zaštita  betona, izrada, montaža i demontaža oplate i podupiranja konstrukcije za vrijeme betoniranja. </t>
  </si>
  <si>
    <t xml:space="preserve">Dobava i izvedba armirano-betonskog ravnog krova zgrade debljine 30 cm, u potrebnoj glatkoj oplati, sve iz betona prema projektu konstrukcije. Armaturu i beton izvesti u skladu sa projektom konstrukcije i uputama Nadzornog inženjera. Sve potrebne prodore za instalacije izraditi prema planu oplate a potrebne cijevi za vođenje instalacija položiti prije betoniranja prema projektima instalacija. Armatura zasebna stavka. </t>
  </si>
  <si>
    <t xml:space="preserve">U cijenu uključeno spravljanje, dobava, ugradba i zaštita betona, izrada, montaža i demontaža oplate i podupiranja konstrukcije za vrijeme betoniranja. </t>
  </si>
  <si>
    <t xml:space="preserve">Dobava i izvedba armirano-betonskog nadozida krova zgrade debljine 15 cm, visine 70 cm, u potrebnoj glatkoj oplati, sve iz betona prema projektu konstrukcije. Armaturu i beton izvesti u skladu sa projektom konstrukcije i uputama Nadzornog inženjera. Sve potrebne prodore za instalacije izraditi prema planu oplate a potrebne cijevi za vođenje instalacija položiti prije betoniranja prema projektima instalacija. Armatura zasebna stavka. </t>
  </si>
  <si>
    <t xml:space="preserve">Dobava i izvedba armirano-betonskih stupova zgrade presjeka 40x40 cm, u potrebnoj glatkoj četverostranoj oplati, sve iz betona prema projektu konstrukcije. Armaturu i beton izvesti u skladu sa projektom konstrukcije i uputama Nadzornog inženjera. Sve potrebne prodore za instalacije izraditi prema planu oplate a potrebne cijevi za vođenje instalacija položiti prije betoniranja prema projektima instalacija. Armatura zasebna stavka. </t>
  </si>
  <si>
    <t xml:space="preserve">Dobava materijala i izvedba armiranog cementnog estriha-košuljice (2200kg/m3) u sloju debljine 5 cm u podnoj konstrukciji. Na spojevima zida i poda potrebno postaviti zvučnu izolaciju dilatacionu traku iz ekspandiranog polistirena debljine 1 cm. Cementni estrih armiran je akrilnim vlaknima. </t>
  </si>
  <si>
    <t xml:space="preserve">Dobava materijala i izvedba zaglađenog betona u padu na ravnome krovu zgrade. Beton u padu min 1%, 800kg/m3, debljine 5-19,5 cm, armiran armaturnom mrežom i PP vlaknima. U cijeni sav rad i materijal i skela. Obračun po m2. </t>
  </si>
  <si>
    <t>BETONSKI I ARMIRANO-BETONSKI RADOVI UKUPNO:</t>
  </si>
  <si>
    <t>III</t>
  </si>
  <si>
    <t>ARMIRAČKI RADOVI</t>
  </si>
  <si>
    <t xml:space="preserve">Dobava, izrada, sječenje, savijanje, postava i vezivanje armature kvalitete prema projektu konstrukcije. Izrada prema statičkom računu i nacrtima savijanja armature. Stvarne količine su obračunate temeljem nacrta savijanja armature, računajući teoretske težine. </t>
  </si>
  <si>
    <t>Obračun po kg ugrađene armature.</t>
  </si>
  <si>
    <t>kg</t>
  </si>
  <si>
    <t>ARMIRAČKI RADOVI UKUPNO:</t>
  </si>
  <si>
    <t>IV</t>
  </si>
  <si>
    <t xml:space="preserve">IZOLATERSKI RADOVI </t>
  </si>
  <si>
    <t xml:space="preserve">Izvedba izolacijskih slojeva podova na tlu (oznake podova P1, P1a): Opis slojeva odozgo prema dolje: U sloj plivajućeg poda ispod cementnog estriha ugraditi polietilensku foliju (PE folija 1000 kg/m3),  te ploče ekstrudiranog polistirena (XPS ploče)  debljine 10 cm (33 kg/m3). Završne obloge podova obuhvaćeni su poglavljem podopolagačkih radova. U cijenu je uključen sav potreban rad i materijal. Obračun po m2 netto izvedene površine, sve u skladu sa Glavnim projektom. </t>
  </si>
  <si>
    <t>a)</t>
  </si>
  <si>
    <t>dobava materijala i ugradnja sloja razdjelne polietilenske (PE) folije, 1000 kg/m3.</t>
  </si>
  <si>
    <t>b)</t>
  </si>
  <si>
    <t>dobava materijala i ugradnja sloja toplinske izolacije od ekstrudiranog polistirena (XPS ploče) debljine 10 cm.</t>
  </si>
  <si>
    <t>Dobava i izrada hidroizolacije na sloju podložnog betona ispod podne AB ploče jednoslojnom tkaninom na bazi bentonita. Hidroizolacija se slobodno polaže na pripremljenu podlogu u skladu s uputstvima proizvođača.  HI je debljine 6,5 mm (u suhom stanju) i sastoji se od min. 5 kg natrij bentonita po m2 između dva polipropilenska geotekstila. Rubovi membrana se međusobno preklapaju najmanje 10 cm. Međusobni preklopi se osiguravaju čavlićima sa brtvenim prstenom na svakih 50cm. Mjesta prodora brtve se polimer-bentonitnom pastom. Tkanina se primijenjuje kod stalnog hidrostatskog pritiska.</t>
  </si>
  <si>
    <t>Postava u svemu prema uputi proizvođača.</t>
  </si>
  <si>
    <t>Obračun po m2 kompletno izvedenog sustava.</t>
  </si>
  <si>
    <t>Dobava i izvedba prijelaza iz horizontale u vertikalu ugradnjom dodatne trake bentonitne hidroizolacije. Traka se ugrađuje 30cm širine na horizontalu i 50cm na vertikalu. U cijenu uključeni svi prodori te obrade bentonitnom pastom.
Hidroizolacije izvode radnici obučeni za 
rad s navedenim materijalom.</t>
  </si>
  <si>
    <r>
      <t>Obračun po m</t>
    </r>
    <r>
      <rPr>
        <vertAlign val="superscript"/>
        <sz val="10"/>
        <rFont val="Arial"/>
        <family val="2"/>
      </rPr>
      <t>1</t>
    </r>
    <r>
      <rPr>
        <sz val="10"/>
        <rFont val="Arial"/>
        <family val="2"/>
      </rPr>
      <t xml:space="preserve"> kompletne izvedbe.</t>
    </r>
  </si>
  <si>
    <t>m1</t>
  </si>
  <si>
    <t>Rubove zabrtviti sa waterstop trakom koja se za podlogu pričvršćuje sa čavlićima ili lijepi ljepilom.</t>
  </si>
  <si>
    <t>Izvedba hidroizolacijskog sloja kod prekida betoniranja cementnim osmotskim mortom. Nanos četkom ili lopaticom. Izvedba u-3 sloja, ukupna debljina nanosa mora biti minimalno 2 mm, ovisno o načinu izvedbe.</t>
  </si>
  <si>
    <t>Dobava i postava završetka hidroizolacije u razini tla na AB konstrukcije fleksibilnim polimercementnim hidroizolacijskim premazom. 
Širina premaza je 30,0 cm, i to po 15,0 cm ispod i iznad razine okolnog tla. Nanosi se u dva sloja ukupne debljine 2,0 mm metalnom gladilicom, četkom ili valjkom na čistu, čvrstu i navlaženu podlogu.
Završetak bentonitne hidroizolacije se izvodi se preko polimercementnog premaza (cca. 5,0 cm ispod kote okolnog tla). Rub benotnitne hidroizolacije se mehanički pričvršćuje za zid korištenjem metalnog perforiranog profila (trake) širine 3-5 cm. Kontakt metalnog profila i zida se brtvi poliuretanskim kitom.</t>
  </si>
  <si>
    <r>
      <t>Obračun po m</t>
    </r>
    <r>
      <rPr>
        <vertAlign val="superscript"/>
        <sz val="10"/>
        <rFont val="Arial"/>
        <family val="2"/>
      </rPr>
      <t>1</t>
    </r>
    <r>
      <rPr>
        <sz val="10"/>
        <rFont val="Arial"/>
        <family val="2"/>
      </rPr>
      <t xml:space="preserve"> kompletne izvedbe. </t>
    </r>
  </si>
  <si>
    <t xml:space="preserve">Dobava materijala i izvedba hidroizolacije vanjskog  temelja, nadtemeljnog zida u tlu i iznad tla (PZ1, PZ2). U cijeloj visini vanjskog oboda nadtemeljnog zida, podne ploče i sokla sa uzdizanjem (preklapanjem) na zid iznad AB podne ploče -  izvodi se hidroizolacijski polimercementni premaz sa dva sloja polimercementne hidroizolacije debljine 2x2mm, armirane staklenom mrežicom.  Prosječna visina izvođenja 110 cm.  Izvesti sve u visini od dna kote nadtemelja do vrha kote izvođenja sokl fasade.  </t>
  </si>
  <si>
    <t>U nivou sokla iznad uređenih terena te u nivou ispod uređenih terena (zid u tlu)  potrebno je ugraditi sloj toplinske izolacije od ekstrudiranog polistirena (XPS ploče 30kg/m3) debljine 10 cm. (razina ispod kote uređenih terena)  Prosječna visina izvođenja 110 cm.</t>
  </si>
  <si>
    <t>U nivou ispod uređenih terena (zid u tlu) potrebno je ugraditi zaštitnu čepkastu foliju - preko sloja hidroizolacije uz negrijani dio, odnosno preko sloja termoizolacije uz grijani dio zgrade.Prosječna visina izvođenja 80 cm.</t>
  </si>
  <si>
    <t xml:space="preserve">Obračun po m2 kako slijedi: </t>
  </si>
  <si>
    <t>Izvedba vertikalne hidroizolacije oboda nadtemeljnog zida, podne ploče i sokla sa uzdizanjem (preklapanjem) na zid iznad AB podne ploče sa dva sloja polimercementne hidroizolacije debljine 2x2mm, armirane staklenom mrežicom.  Prosječna visina izvođenja 110 cm.</t>
  </si>
  <si>
    <t xml:space="preserve">dobava materijala i ugradnja sloja toplinske izolacije od ekstrudiranog polistirena (XPS ploče 30kg/m3) debljine 10 cm. (razina iznad i ispod kote uređenih terena) </t>
  </si>
  <si>
    <t>c)</t>
  </si>
  <si>
    <t>dobava materijala i ugradnja zaštitne čepkaste folije za zaštitu i odzračivanje. Obračun po m2.</t>
  </si>
  <si>
    <t>Dobava materijala i zvedba parorasteretnog sloja na sloj  betona u padu - jedan sloj varene bitumenske trake sa uloškom od staklene tkanine (1100 kg/m3)  debljine 4 mm, punoplošno varene (100%) za podlogu, na prethodno izveedenom hladnom bitumenskom predpremazu. Obračun po m2.</t>
  </si>
  <si>
    <t>Dobava materijala i polaganje sloja termoizolacije  pločama tvrde mineralne vune za ravne krovove (120 kg/m3), visoke otpornosti na atmosferilije u debljini 20 cm. Obračun po m2.</t>
  </si>
  <si>
    <t>Izrada hidroizolacije krova TPO membranom. izvodi se preko zvedenog razdjelnog sloja geotekstila. 
Dobava i postavljanje visokokvalitetne ekološke jednoslojne hidroizolacijske membrane od TPO-a, trajno otporne na UV zrake, gljivice ,mikroorganizme i korijenje (prema FLL standardu ili jednakovrijedno)- debljine 1,5 mm kao Sarnafil TG 66  ili jednakovrijedne. Membrana je ojačana staklenim voalom,  vatrootpornost klase E prema normi  EN ISO 11925-2 ili jednakovrijedno, klasa EN 13501-1 ili jednakovrijedno</t>
  </si>
  <si>
    <t>horizontalno</t>
  </si>
  <si>
    <t>vertikalna uzdizanja na nadozid</t>
  </si>
  <si>
    <t xml:space="preserve">Prodori kroz hidroizolaciju
Obrada prodora postojećih cijevi ø 110 mm kroz hidroizolaciju ugradnjom elementa od TPO-a prilagođeniih detalja izrađenih nearmiranom TPO membranom za izradu detalja. Spoj sa hidroizolacijom se termozavaruje. Spoj sa cijevima se ispunjava PU kitom i priteže metalnim obujmicama.
Obračun po komadu obrađenog prodora. Količina je približna.
</t>
  </si>
  <si>
    <t>TPO odzračnici
Ugradba TPO odzračnika na ravne krovove. Odzračnici odgovarajućeg promjera mehanički se pričvršćuju za ploču. Na odzračnike se termozavaruje TPO membrana. Ispod mjesta postavljanja odzračnika zabušiti postojeće izolacijske slojeve do AB ploče. Slivnike postaviti na svakom zasebnom dijelu krova na razdjelnici voda. Količina je približna.
Obračun po kom. ugrađenog odzračnika.</t>
  </si>
  <si>
    <t>13.</t>
  </si>
  <si>
    <t>Slivnici
Dobava i ugradba jednostrukih vodolovki sa metalnom prirubnicom i zaštitnom rešetkom. Slivnici se mehanički pričvršćuju na ploču a membrana se izrezuje i učvršćuje metalnom prirubnicom.Količina je približna.
Obračun po kom ugrađene vodolovke-slivnika.</t>
  </si>
  <si>
    <t>14.</t>
  </si>
  <si>
    <t xml:space="preserve">Izvedba završnog detalja na AB nadozidima ili atikama, te na uzdignutim dimnjacima.
Izvedba završnog detalja  na vrhovima obodnih zidova -atika. Profilirani TPO limovi (r.š. do 65 cm)se umeću se u prethodno "fleksericom" upilanu rešku ispunjenu PU kitom  i mehanički se vezuju za podlogu. Hidroizolacija se vrućim zrakom vari na limove.  
Upilana reška i kontakt lima sa podlogom ispunjava se poliuretanskim trajno elastičnim, UV stabilnim kitom.
Obračun po m' izrađenog detalja. Količina je približna.
</t>
  </si>
  <si>
    <t>m'</t>
  </si>
  <si>
    <t>15.</t>
  </si>
  <si>
    <t xml:space="preserve">Dobava materijala i nanošenje i planiranje zaštitnog sloja pranog šljunka, batude granulacije 16-32 mm, u debljini sloja 10 cm. U cijeni sav rad i materijal. Obračun po m2 položenog šljunka. </t>
  </si>
  <si>
    <t>IZOLATERSKI RADOVI  UKUPNO:</t>
  </si>
  <si>
    <t>V</t>
  </si>
  <si>
    <t>ZIDARSKI RADOVI</t>
  </si>
  <si>
    <t>Dobava materijala, krpanje šliceva u podovima, zidovima i stropovima produžnim mortom, a nakon ugradbe elektroinstalacija, instalacija strojarstva, vode i kanalizacije. Obračun po m1, a za krpanje manjih proboja do 0,04 m2, po komadu. Količina je približna, obračun prema stvarno izvedenim radovima.</t>
  </si>
  <si>
    <t>krpanje šliceva do 10 cm širine</t>
  </si>
  <si>
    <t>krpanje rupa, obrade oko prodora, zapunjavanje šupljina, rupa i sl. - do 0,04 m2/kom.</t>
  </si>
  <si>
    <t>Izrada svih potrebnih  podzidavanja i zazidavanja šupljom opekom starog formata d=12cm u produžnom mortu M-5 uključujući sav potreban materijal i rad.</t>
  </si>
  <si>
    <t xml:space="preserve">Žbukanje nosivih armirano betonskih zidova zgrade do visine betonskog stropa produžnim vapneno-cementnim mortom za unutarnje radove uključujući sve predradnje, špric, gruba i fina žbuka. Laka pokretna skela uračunata je u jediničnu cijenu, uključujući sve horizontalne i vertikalne transporte.  Obračun po m2 zida/stropa. Otvori do 3 m2 se ne odbijaju od obračuna. </t>
  </si>
  <si>
    <t>ZIDARSKI RADOVI UKUPNO:</t>
  </si>
  <si>
    <t>VI</t>
  </si>
  <si>
    <t xml:space="preserve">FASADERSKI RADOVI </t>
  </si>
  <si>
    <t>Ventilirana fasada i krov</t>
  </si>
  <si>
    <t xml:space="preserve">Dobava i ugradnja sustava ventilirane fasade sa završnom oblogom od kompozitnih vlaknocementih ploča debljine 12 mm završne strukture sa vertikalnim kanelurama (linije konkavno konveksno -  montaža vertikalno). Fasadne ploče su bojane u masi, minimalne gustoće 1800 kg/m3, max. apsorpcije vode od 15%, te modula elastičnosti min. E= 15 000 N/mm2, Klase zapaljivosti A2. </t>
  </si>
  <si>
    <t xml:space="preserve">Vanjska obloga fasade pričvršćuje se na nosivi zid aluminijskom potkonstrukcijom (sakriveno-lijepljeno), izvodi se u svemu prema preporukama proizvođača ploča kao i preporukama proizvođača sustava lijepljenja i proizvođača sustava potkonstrukcija. </t>
  </si>
  <si>
    <t xml:space="preserve">Aluminijska potkonstrukcija sastoji se od zidnih nosača (sa termostop podlošcima, pričvršćenim u nosivu konstrukciju, te linearnih L profila dim 40/60 mm, koji se postavljaju u polju, i T profila dim 110/60 koji se postavljaju na vertikalnim spojevima ploča. </t>
  </si>
  <si>
    <t>Horizontalne fuge u pravilu ostaju otvorene, ako projektant nije detaljem predvidio drugačije rješenje. max. duljina linearnih alu profila je 3,00 m. Standardna širina fuge ploča je 8 mm. Ploča može biti slobodno prepuštena preko profila najviše 10 x debljina ploče. Za maksimalne dimenzije ploča s obzirom na sustav pričvršćenja, konzultirati tehničku dokumentaciju odabranog proizvođača.</t>
  </si>
  <si>
    <t>U donjoj zoni ventilirane fasade, podgledima, te gornjim horizontalnim špaletama ugrađuju se perforirane mrežice od pocinčanog, bojanog lima, debljine 0,60 mm.</t>
  </si>
  <si>
    <t xml:space="preserve">U cijeni uključivo svi rubni, opšavni i dilatacioni profili i limovi u sklopu fasadne obloge, kao i obradu spojeva na susjedne plohe i elemente na fasadi. </t>
  </si>
  <si>
    <t>Izvedba u kompletu isključivo za vanjska oblaganja, odgovarajuća za uvjete uporabe, trajno otporna na atmosferilije i UV zračenje te djelovanje vjetra (odnosi se na panele, potkonstrukciju, detalje ugradbe i obrade, sidrene i pričvrsne detalje  - kao kompletni sistem). Za navedeni materijal proizvođač mora osigurati izjavu sukladnosti i definirati uvjete garancije.</t>
  </si>
  <si>
    <t>Uključivo obradu rubova i lomova obloge te obradu otvora. Svi radovi izvode se u potpunosti kako je predviđeno tehnologijom i detaljima odabranog proizvođača, koristeći samo materijale i alate koji su za to predviđeni. U cijeni kompletna ventilirana fasada, sa svim potrebnim obradama kod prodora, spojeva, dilatacija i rubnih detalja. Bez obzira na oblik i veličinu plohe za oblaganje. Po m² razvijene površine sa odbitkom svih otvora (većih od 0,5 m²/kom) u sklopu obloge bez obzira na veličinu.</t>
  </si>
  <si>
    <t>Završna obloga: Vlaknocementa ploča</t>
  </si>
  <si>
    <t>Debljina ploča: 12 mm</t>
  </si>
  <si>
    <t>Boja: NCS S 5005-G80Y ili jednakovrijedno</t>
  </si>
  <si>
    <t>Sve komplet, sustavno rješenje. Potrebno je izraditi projekt izvedbe fasade  koji ulazi u cijenu stavke. Iskazana je nužna površina. Ostatke od krojenja uračunati u stavku.</t>
  </si>
  <si>
    <t>Klasa zapaljivosti: A2</t>
  </si>
  <si>
    <t>Fasadni zid VZ1, VZ2, VZ1b</t>
  </si>
  <si>
    <t>m²</t>
  </si>
  <si>
    <t xml:space="preserve"> ETICS SUSTAV </t>
  </si>
  <si>
    <r>
      <rPr>
        <u/>
        <sz val="10"/>
        <rFont val="Arial"/>
        <family val="2"/>
        <charset val="238"/>
      </rPr>
      <t>Dobava i ugradnja materijala i završna obrada fasadnog toplinskog sustava u podnožju - soklu objekta</t>
    </r>
    <r>
      <rPr>
        <sz val="10"/>
        <rFont val="Arial"/>
        <family val="2"/>
        <charset val="238"/>
      </rPr>
      <t xml:space="preserve"> uz grijani prostor. Površinu prije nanošenja armaturnog sloja po čitavoj površini treba prekriti mortom za armaturni sloj kao slojem za izravnavanje te ostaviti sušiti najmanje 24 sata. </t>
    </r>
  </si>
  <si>
    <t xml:space="preserve">Gletanje ploča   polimer - cementnim mortom u dva sloja ukupne debljine do 5 mm. U sloj morta utiskuje se armaturna staklena mrežica. Prethodno se na uglovima postavljaju kutni PVC profili. Nanošenje završnog sloja dekorativne sokl žbuke, veličine zrna do 2 mm, u tonu po izboru Investitora. Izvesti sve prema uputi proizvođača. </t>
  </si>
  <si>
    <t>sokl uz grijani dio iznad kote uređenih terena xps 10 cm</t>
  </si>
  <si>
    <t>Dobava i ugradnja materijala za izvedbu fasadnog toplinskog sustava od kaširane mineralne vune debljine 12 cm (VZ1-1)Između profila potkonstrukcije ugrađuju se ploče kaširane staklenim voalom (50 kg/m3), koeficijent toplinske vodljivosti k manje ili jednako 0,035 W/mK. Ploče su jednostrano kaširane crnim staklenim voalom, a koriste se kao toplinsko izolacijski sloj u sistemu ventiliranih fasada. Ploče se polažu punoplošnim lijepljenjem na armirano betonsku podlogu. Betonsku površinu prije nanošenja vezivnog sloja potrebno odmastiti od zaostalih ulja iz oplate, oprati visokotlačnim peračem, osušiti te po čitavoj površini nanesti impregnacijski sloj SN vezom (staro-novo) te ponovno ostaviti sušiti najmanje 24 sata. Izvesti u skladu prema uputama proizvođača i pravilima struke. Obračun po m2.</t>
  </si>
  <si>
    <t>nosivi zidovi oznake VZ1-1</t>
  </si>
  <si>
    <r>
      <rPr>
        <u/>
        <sz val="10"/>
        <rFont val="Arial"/>
        <family val="2"/>
        <charset val="238"/>
      </rPr>
      <t>Dobava i ugradnja materijala za izvedbu fasadnog toplinskog sustava unutarnjeg zida između grijanih i negrijanih prostora</t>
    </r>
    <r>
      <rPr>
        <sz val="10"/>
        <rFont val="Arial"/>
        <family val="2"/>
        <charset val="238"/>
      </rPr>
      <t xml:space="preserve"> (oznaka zida VZ1a i K1 i K1a). Tip ploča mineralne vune-pročeljni tip, dvoslojne gustoće 115/80 kg/m3, debljine 12 cm. Ploče se polažu punoplošnim lijepljenjem na armirano betonsku podlogu. Betonsku površinu prije nanošenja vezivnog sloja potrebno odmastiti od zaostalih ulja iz oplate, oprati visokotlačnim peračem, osušiti te po čitavoj površini nanesti impregnacijski sloj SN vezom (staro-novo) te ponovno ostaviti sušiti najmanje 24 sata. </t>
    </r>
  </si>
  <si>
    <t>Gletanje ploča   polimer - cementnim mortom u dva sloja ukupne debljine do 5 mm. U sloj morta utiskuje se armaturna staklena mrežica. Prethodno se na uglovima postavljaju kutni PVC profili. Izvesti u skladu prema uputama proizvođača i pravilima struke.</t>
  </si>
  <si>
    <t>DRVENE LETVE - SIBIRSKI ARIŠ</t>
  </si>
  <si>
    <t>Dobava i ugradnja materijala za izvedbu drvenog fasadnog sustava na pročelju zgrade, od tretiranih drvenih letvica na nevidljivim aluminijskim spojnicama, međusobno vezani inox vijcima. Letvice su priljubljnje jedna uz drugu. Letvice se polažu na sve vanjske zidove, armirano betonske elemente odnosno sve prema projektnoj dokumentaciji. Letvice dimenzija 24 x 55 x 4000 mm,Sibirski ariš (Larix sibirica), 4 strane glatke, kvaliteta obrade AB. U kalkulaciji cijene obuhvaćena vrijednost Romb daske (ili pero-utor u dogovoru s projektantom) 32 x 55 x 4000 mm AB 456,86 kn/m2. Dodatni sitni i vezivni materijal poput vijaka, sponica  ili slično obuhvatiti u kalkulaciji cijene. Izvesti sve prema uputi proizvođača odnosno projektanta. Napomena: odabrana vrsta drva koja ne zahtijeva dodatni tretman uljenjem ili ličenjem. Obračun po m2 izvedene fasade.</t>
  </si>
  <si>
    <t>nosivi zidovi oznake VZ1a</t>
  </si>
  <si>
    <t>podgled ravnog krova K1 i K1a</t>
  </si>
  <si>
    <t xml:space="preserve">FASADERSKI RADOVI SVEUKUPNO: </t>
  </si>
  <si>
    <t>VII</t>
  </si>
  <si>
    <t>GIPSKARTONSKI RADOVI</t>
  </si>
  <si>
    <t xml:space="preserve">NAPOMENA: Prije ličenja zidova i stropova potrebno je popuniti dilatacijske reške odgovarajućim elastičnom masom za brtvljenje koja dopušta rad konstrukcije i moguće ju je ličiti. Odabrati odgovarajuću masu prema širini reške prema specifikaciji proizvođača. </t>
  </si>
  <si>
    <r>
      <rPr>
        <b/>
        <sz val="10"/>
        <rFont val="Arial"/>
        <family val="2"/>
        <charset val="238"/>
      </rPr>
      <t xml:space="preserve">Izrada spuštenog stropa u interijeru iznad grijanih prostora od  gipskartonskih ploča d=1, 5 cm i mineralne vune debljine 10 cm. </t>
    </r>
    <r>
      <rPr>
        <sz val="10"/>
        <rFont val="Arial"/>
        <family val="2"/>
        <charset val="238"/>
      </rPr>
      <t>Visina stopa je cca 310 cm od završne podne obloge. Konstrukcija iz tipskih pocinčanih CD profila na međurazmaku max. 90/100cm, se vijcima preko žice s ušicom i sidrenim ovjesom učvršćuje u postojeću AB stropnu ploču. Na zidu se konstrukcija spaja na pocinčani UD profil, vijcima na razmaku max. 5O cm, uz obezno odvajanje od zida brtvenom trakom. Ploče se polažu izmaknute za 40 cm i učvršćuju vijcima na mađurazmaku 17 cm, ali se vijcima na učvršćuju u UD obodni profil. Viisinu ovjesa prilagoditi prolasku instalacija, sve prema projektu. Preko konstrukcije stropa polaže se termoizolacija mineralne vune debljine 10 cm. Ploče kamene vune moraju zadovoljiti uvjete norme HRN EN 13162 ili jednakovrijedno, odnosno minimalno odgovarati karakteristikama MW-EN13162-T5-DS(TH)-WS-AF10 ili jednakovrijedno. Uzdužni otpor strujanju zraka po HRN EN 29053 ili jednakovrijedno: r&gt;15 kNs/m4. Razred reakcije na požar prema HRN EN 13501-1 ili jednakovrijedno: A1. Stavka uključuje sav potreban spojni materijal za pričvršćivanje. Pomoćna skela u cijeni. U cijeni stropa je izrada otvora za ugradnju rasvjetnih tijela.  Obračun po m2</t>
    </r>
  </si>
  <si>
    <r>
      <t xml:space="preserve">Dobava materija i izrada pregradnih zidova </t>
    </r>
    <r>
      <rPr>
        <b/>
        <sz val="10"/>
        <rFont val="Arial"/>
        <family val="2"/>
        <charset val="238"/>
      </rPr>
      <t xml:space="preserve">debljine d=10cm iz dvostrukih vlagootpornih gipskartonskih ploča, </t>
    </r>
    <r>
      <rPr>
        <sz val="10"/>
        <rFont val="Arial"/>
        <family val="2"/>
        <charset val="238"/>
      </rPr>
      <t xml:space="preserve">900 kg/m3,  (d=2x12,5 mm na svakoj strani zida) na metalnoj tipskoj podkonstrukciji d=5 cm sa ispunom od mineralne vune 30 kg/m3, debljine 5 cm. Mineralna vuna koeficijenta toplinske provodljivosti λ≤0,035 W/mK. Ploče mineralne vune moraju zadovoljiti uvjete norme HRN EN 13162 ili jednakovrijedno, odnosno minimalno odgovarati karakteristikama MW-EN13162-T5-DS(TH)-WS-AF10 ili jednakovrijedno. Uzdužni otpor strujanju zraka po HRN EN 29053 ili jednakovrijedno: r&gt;15 kNs/m4. Razred reakcije na požar prema HRN EN 13501-1 ili jednakovrijedno: A1. Stavka uključuje sav potrebani spojni materijal za pričvršćivanje. Profili na osnom razmaku prema zahtjevu proizvođača. Obračun po m2 izvedenog gipskartonskog zida sa termoizolacijom. </t>
    </r>
  </si>
  <si>
    <r>
      <t>Dobava materija i izrada pregradnog zida debljine</t>
    </r>
    <r>
      <rPr>
        <b/>
        <sz val="10"/>
        <rFont val="Arial"/>
        <family val="2"/>
        <charset val="238"/>
      </rPr>
      <t xml:space="preserve"> d=15cm iz dvostrukih vlagootpornih gipskartonskih ploča,</t>
    </r>
    <r>
      <rPr>
        <sz val="10"/>
        <rFont val="Arial"/>
        <family val="2"/>
        <charset val="238"/>
      </rPr>
      <t xml:space="preserve"> 900 kg/m3,  (d=2x12,5 mm na svakoj strani zida) na metalnoj tipskoj podkonstrukciji i ispunom od mineralne vune 30 kg/m3, debljine 10 cm. Mineralna vuna koeficijenta toplinske provodljivosti λ≤0,035 W/mK. Ploče mineralne vune moraju zadovoljiti uvjete norme HRN EN 13162 ili jednakovrijedno, odnosno minimalno odgovarati karakteristikama MW-EN13162-T5-DS(TH)-WS-AF10 ili jednakovrijedno. Uzdužni otpor strujanju zraka po HRN EN 29053 ili jednakovrijedno: r&gt;15 kNs/m4. Razred reakcije na požar prema HRN EN 13501-1 ili jednakovrijedno: A1. Stavka uključuje sav potrebani spojni materijal za pričvršćivanje.Profili na osnom razmaku prema zahtjevu proizvođača. Obračun po m2 izvedenog gipskartonskog zida sa termoizolacijom. </t>
    </r>
  </si>
  <si>
    <t>GIPSKARTONSKI RADOVI UKUPNO:</t>
  </si>
  <si>
    <t>VIII</t>
  </si>
  <si>
    <t xml:space="preserve">SOBOSLIKARSKO-LIČILAČKI RADOVI </t>
  </si>
  <si>
    <t xml:space="preserve">Gletanje stropova i zidova na podlozi od žbuke i gipskartonskih ploča. U stavku je uključena priprema podloge tj. premaz primerom i zaglađivanje u dva sloja glet masom, bez obzira na vrstu podloge. Sve izvesti strogo prema uputstvima proizvođača odabranih proizvoda. Uključiva sva potrebna kitanja (kitovi u boji i nijansi prema izboru projektanta) trajnoelastičnim kitovima (razni spojevi različitih materijala, uglovi, fuge, dilatacije i sl.) Obračun po m2. </t>
  </si>
  <si>
    <t>spušteni strop od gipskartonskih ploča</t>
  </si>
  <si>
    <t>pregradni zidovi od gipskartonskih ploča</t>
  </si>
  <si>
    <t>žbukani zidovi i stupovi</t>
  </si>
  <si>
    <t xml:space="preserve">Ličenje gletanih zidova i gletanih stropova disperzivnom bezmirisnom bojom u dva sloja. Sve izvesti strogo prema uputstvima proizvođača odabranih proizvoda, u tonu po izboru Investitora. Obračun po m2. </t>
  </si>
  <si>
    <t>EPOKSIDNI SUSTAV</t>
  </si>
  <si>
    <r>
      <rPr>
        <sz val="10"/>
        <color indexed="8"/>
        <rFont val="Arial"/>
        <family val="2"/>
        <charset val="238"/>
      </rPr>
      <t>Izvedba završne obloge zidova sanitarija epoksidim sustavom baziranim na smolama bez otapala. Sustav sa pregletanim ili prošaranim finišom, baziranog na smolama, bez otapala.  Priprema podloge strojno kugličnim sačmarenjem, brušenjem ili frezanjem.
Priprema se izvodi u svrhu uklanjanja cementne skramice, ostatke ulja i nečistoća, komplet čišćenje, usisavanjem, a sve zbog potrebne prionjivosti podne obloge za podlogu (vlačna čvrstoća min. 1,5 N/mm). Kod nanošenja epoksida potrebno je poštivati konstruktivne dilatacije, najveće polje prostornih dilatacija je 25m2.</t>
    </r>
    <r>
      <rPr>
        <sz val="10"/>
        <color indexed="12"/>
        <rFont val="Arial"/>
        <family val="2"/>
        <charset val="238"/>
      </rPr>
      <t xml:space="preserve">
</t>
    </r>
  </si>
  <si>
    <t xml:space="preserve">Uvjeti: ukupna debljina do 3 mm. Iznos vlage po CM-u do 4 %. Temperatura zraka mora biti viša od +8 ºC, a temperatura podloge najmanje +3 ºC viša od temperature rošenja. 
U cijenu uključena izrada spoja poda i zida.
</t>
  </si>
  <si>
    <t>Postupak izvedbe:</t>
  </si>
  <si>
    <t>Nanijeti gladilicom dvokomponentni epoksidni temeljni premaz  pomiješan s 0,4 dijela kvarcnog pijeska. Svježi sloj posipati pijeskom iste granulacije do potpunog zasićenja.</t>
  </si>
  <si>
    <t>Ukoliko je površina još uvijek porozna nakon prvog premaza nanijeti dodatni sloj primera za izravnavanje.</t>
  </si>
  <si>
    <t>Nakon stvrdnjavanja, ukloniti ostatke kvarcnog pijeska usisavačem.</t>
  </si>
  <si>
    <t>Površinu prekriti višebrojnim potezima gleterom kako bi se osigurao završni željeni efekt.</t>
  </si>
  <si>
    <t>Dobava i postava dvokomponentnog, poliuretanskog alifatskog, transparentnog premaza, u roku od 24h od izvođenja, kako bi se poboljšala otpornost proizvoda na abraziju.</t>
  </si>
  <si>
    <t>U svrhu lakšeg održavanja gotov pod premazati zaštitnim premazom na bazi voska, sjaj ili mat prema odabiru projektanta.</t>
  </si>
  <si>
    <t>Izvesti sve prema uputama proizvođača.</t>
  </si>
  <si>
    <t/>
  </si>
  <si>
    <t>U cijenu uključiti sav rad i materijal. Obračun po m2 izvedene zidne površine.</t>
  </si>
  <si>
    <t xml:space="preserve">premaz do visine spuštenog stropa u grijanim prostorima </t>
  </si>
  <si>
    <t>Zaštita svih prozora i vrata, strojarskih uređaja, stupova, razvodnih ormara, namještaja, kuhinjskih elemenata, podnih obloga, metalne galanterije,  utičnica i prekidača i sl. zaštitnim folijama.  U stavci obuhvaćena izvedba spoja sa svim elementima (strop,zidovi i sl.) koji se ne liče u istom tonu, uključiva zaštita podova kartonskim oblogama i izvedba svih spojeva sa podovima i sl. Obračun po m2 bruto tlocrtne površine.</t>
  </si>
  <si>
    <t>SOBOSLIKARSKO-LIČILAČKI RADOVI UKUPNO:</t>
  </si>
  <si>
    <t>IX</t>
  </si>
  <si>
    <t xml:space="preserve">PODOPOLAGAČKI RADOVI </t>
  </si>
  <si>
    <r>
      <rPr>
        <sz val="10"/>
        <color indexed="8"/>
        <rFont val="Arial"/>
        <family val="2"/>
        <charset val="238"/>
      </rPr>
      <t>Dobava i ugradnja završne obloge podova sanitarija epoksidim sustavom baziranim na smolama bez otapala. Sustav sa pregletanim ili prošaranim finišom, baziranog na smolama, bez otapala.  Priprema podloge strojno kugličnim sačmarenjem, brušenjem ili frezanjem.
Priprema se izvodi u svrhu uklanjanja cementne skramice, ostatke ulja i nečistoća, komplet čišćenje, usisavanjem, a sve zbog potrebne prionjivosti podne obloge za podlogu (vlačna čvrstoća min. 1,5 N/mm). Kod nanošenja epoksida potrebno je poštivati konstruktivne dilatacije, najveće polje prostornih dilatacija je 25m2.</t>
    </r>
    <r>
      <rPr>
        <sz val="10"/>
        <color indexed="12"/>
        <rFont val="Arial"/>
        <family val="2"/>
        <charset val="238"/>
      </rPr>
      <t xml:space="preserve">
</t>
    </r>
  </si>
  <si>
    <t>U cijenu uključiti sav rad i materijal. Obračun po m2 izvedene podne površine.</t>
  </si>
  <si>
    <t xml:space="preserve">pod oznake P1a </t>
  </si>
  <si>
    <t>CEMENTNA DEKORATIVNA MASA</t>
  </si>
  <si>
    <t>Dobava i ugradnja dekorativnog podnog sustava grijanih prostorija na bazi  cementne brzovezujuće mase, koji je u klasificiran kao CT-C25-F10-A9-A2fl -s1 i u skladu s normom HRN EN 13813 ili jednakovrijedno.</t>
  </si>
  <si>
    <t xml:space="preserve">Priprema podloge strojno kugličnim sačmarenjem, brušenjem ili frezanjem. Priprema se izvodi u svrhu uklanjanja cementne skramice, ostatke ulja i nečistoća, komplet čišćenje, usisavanjem, a sve zbog potrebne prionjivosti podne obloge za podlogu (vlačna čvrstoća min. 1,5 N/mm). Kod nanošenja epoksida potrebno je poštivati kostruktivne dilatacije, najveće polje prostornih dilatacija je 25m2. </t>
  </si>
  <si>
    <t>Priprema podloge podova se izvodi nanošenjem dvokomponentnog epoksidnog premaza bez otapala, dok je proizvod još svjež posipati kvarcni pijesak granulacija 1,2 mm do punog zasićenja. Na podne površine nansi se završna cementna dekorativna masa u dva sloja u debljini do 2mm. Podni sustav se površinski obrađuje  poliuretanskim premazom u vodenoj disperziji kompatibilnim sa sustavom, koji osigurava lakše čišćenje i održavanje. U cijenu uključiti sav rad i materijal. Obračun po m2 podne površine.</t>
  </si>
  <si>
    <t>pod oznake P1 - grijanih prostorija</t>
  </si>
  <si>
    <t>Dobava i postava ulaznog otirača od aluminijskih profila s tekstilnim umetcima za istovremenu zaštitu od grube prljavštine i vlage. Izrada po mjeri s umetcima u više boja po izboru. Visine profila  22 mm, ugradnja u originalni okvir od aluminijskih L profila. U cijenu obračunati dobavu, postavu, otpad pri ukrojavanju te upotrebu svih potrebnih alata i uređaja.</t>
  </si>
  <si>
    <t>dim.  60/190 cm</t>
  </si>
  <si>
    <t>Dobava i ugradnja prijelaznih profila od inoxa L60x40mm na mjestima ugradnje podnog otirača. Profili se ugrađuju u visini cementnog estriha. Kompletan rad i materijal. Obračun po mt ugrađenog profila.</t>
  </si>
  <si>
    <t xml:space="preserve">Dobava materijala i polaganje betonskih ploča na vanjske pozicije poda oznake P5, na prethodno izvedeni nivelirajući sloj pijeska (pijesak obračunat poglavljem zemljanih radova). Predvidivo betonske ploče debljine 10 cm. Završnu obradu i izgled, te raster polaganja izvesti u prema detalju iz projekta i uputama projektanta. Obračun po m2. </t>
  </si>
  <si>
    <t>PODOPOLAGAČKI RADOVI UKUPNO:</t>
  </si>
  <si>
    <t>X</t>
  </si>
  <si>
    <t>UNUTRANJA I VANJSKA STOLARIJA:</t>
  </si>
  <si>
    <t xml:space="preserve">NAPOMENA:  Izrada, dobava i ugradnja stavki vanjske i unutarnje bravarije u sistemima aluminijskih profila s ili bez prekida toplinskog mosta. Svi primijenjeni sistemi za vanjsku ugradnju moraju zadovoljiti opće zahtjeve "Tehničkog propisa o racionalnoj uporabi energije i toplinskoj zaštiti u zgradama" (NN 128/15) te posebni projektni uvjet da prosječni koeficijent prolaza topline svih stavki zajedno uključujući linijske gubitke iznosi Uw ≤ 1.60 W/m2K. Nosive profile dimenzionirati s obzirom na vjetrovno opterećenje q=1.0 kN/m2.Potrebna kvaliteta aluminijskih profila je HRN EN 573: EN AW 6060 T66 ili jednakovrijedno. Tražena razina zaštite od buke ugrađenih elemenata iznosi Rw= 35 dB . Smjer otvaranja otvarajućih elemenata mora biti u skladu s HRN EN 12519 ili jednakovrijedno. Ugradbene dubine nosivih profila fasade i debljine stakla prema potrebi provjeriti od strane statičara.
</t>
  </si>
  <si>
    <t>Zaštita od sunca su unutarnji platneni roloi prikazani u pojedinačnim stavkama pokretani ručno. Dobava i montaža unutarnjih rolo zastora na ostakljene stijene - screen rolo zastora (poliestersko platno, svjetle boje, potpuno zamračenje) s valjkom za namatanje za veća opterećenja. Donji rub ojačan AL lajsnom. Boja po projektantskoj ton karti, konačna potvrda po uzorku koji će izvođač prethodno predočiti projektantu. Valjak zastora sakriveni u spuštenom stropu, učvšćenje u pocinčanu podkonstrukciju stropa. Kompletan rad i sav potreban spojni i pričvrsni materijal, uključivo potrebna radna skela.  Unutarnje i vanjske klupčice fasadnih stijena i špalete, uključivo i okapnice izvode se po priloženim shemama i uključene su u cijenu stavke. U cijeni stavke je i kompletan rad, materijal, okov, radna i fasadna skela, profili za učvršćenje fasadnih stijena, pragovi, izrada radioničke dokumentacije te statički proračun u slučaju da je on potreban.</t>
  </si>
  <si>
    <t xml:space="preserve">Prema shemi alu bravarije broj 1: Dobava i ugradnja staklene stijene - dvodjelna
 </t>
  </si>
  <si>
    <t>veličina građevinskog otvora: 224x376 cm</t>
  </si>
  <si>
    <t>otvaranje: fiksno, kontinuirana fasada</t>
  </si>
  <si>
    <t>ispuna: IZO staklo 6+16+4mm, vanjsko staklo kaljeno, unutranje staklo lamistal</t>
  </si>
  <si>
    <t xml:space="preserve">materijali: Aluminijski profili FSW 50 sa prekinutim topl. mostom
</t>
  </si>
  <si>
    <t>okovi: standardni okov za alu stijenu</t>
  </si>
  <si>
    <t>površinska obrada: (plastifikacija, u boji po odabiru projektanta)</t>
  </si>
  <si>
    <t>komada: 1</t>
  </si>
  <si>
    <t>Prema shemi alu bravarije broj 2: Dobava i ugradnja staklene stijene - šestodjelna</t>
  </si>
  <si>
    <t>veličina građevinskog otvora:  670x376 cm</t>
  </si>
  <si>
    <t>materijali: Aluminijski profili FSW 50 sa prekinutim topl. mostom i svim potrebnim brtvama i okovom</t>
  </si>
  <si>
    <t>okovi: standardni okov za alu stijenu - potrebno predvidjeti vezu sa staklenom stijenom br. 3</t>
  </si>
  <si>
    <t>komada: 2</t>
  </si>
  <si>
    <t xml:space="preserve">Prema shemi alu bravarije broj 3: Dobava i ugradnja staklene stijene - devetodjelna
 </t>
  </si>
  <si>
    <t>veličina građevinskog otvora: 1040x376 cm</t>
  </si>
  <si>
    <t>otvaranje: fiksno, kontinuirana fasada sa jednokrilnim zaokretnim ostakljenim vratima</t>
  </si>
  <si>
    <t>okovi: standardni okov za alu stijenu i vrata - predvidjeti vezu sa staklenim stijenama br. 2</t>
  </si>
  <si>
    <t xml:space="preserve">Prema shemi alu bravarije broj 3a: Dobava i ugradnja staklene stijene - devetodjelna
 </t>
  </si>
  <si>
    <t>otvaranje: fiksno, kontinuirana fasada sa jednokrilnim zaokretnim ostakljenim  vratima</t>
  </si>
  <si>
    <t>okovi: standardni okov za alu stijenu i vrata - predvidjeti vezu sa staklenim stijenama br. 5</t>
  </si>
  <si>
    <t xml:space="preserve">Prema shemi alu bravarije broj 4: Dobava i ugradnja staklene stijene - šestodjelna
 </t>
  </si>
  <si>
    <t>veličina građevinskog otvora: 565x376 cm</t>
  </si>
  <si>
    <t>okovi: standardni okov za alu stijenu i vrata</t>
  </si>
  <si>
    <t xml:space="preserve">Prema shemi alu bravarije broj 4a: Dobava i ugradnja staklene stijene - šestodjelna
 </t>
  </si>
  <si>
    <t xml:space="preserve">Prema shemi alu bravarije broj 5: Dobava i ugradnja staklene stijene
 </t>
  </si>
  <si>
    <t>veličina građevinskog otvora: 440x376 cm</t>
  </si>
  <si>
    <t xml:space="preserve">otvaranje: fiksno, kontinuirana fasada </t>
  </si>
  <si>
    <t>okovi: standardni okov za alu stijenu, predvidjeti vezu sa staklenom stijenom 3a</t>
  </si>
  <si>
    <t xml:space="preserve">Prema shemi alu bravarije broj 6: Dobava i ugradnja staklene stijene - trodjelna
 </t>
  </si>
  <si>
    <t xml:space="preserve">Prema shemi alu bravarije broj 7 Dobava i ugradnja staklene stijene - četverodjelna
 </t>
  </si>
  <si>
    <t>veličina građevinskog otvora: 470x376 cm</t>
  </si>
  <si>
    <t xml:space="preserve">okovi: standardni okov za alu stijenu </t>
  </si>
  <si>
    <t xml:space="preserve">Prema shemi alu bravarije broj 8 Dobava i ugradnja staklene stijene - četverodjelna
 </t>
  </si>
  <si>
    <t>veličina građevinskog otvora: 630x355 cm</t>
  </si>
  <si>
    <t>otvaranje: fiksno s dvokrilnim zaokretnim ostakljenim vratima</t>
  </si>
  <si>
    <t>ispuna: dvostruko kaljeno staklo</t>
  </si>
  <si>
    <t xml:space="preserve">Prema shemi alu bravarije broj 9: Dobava ulaznih vrata spremišta.
 </t>
  </si>
  <si>
    <t>veličina građevinskog otvora: 120x215 cm</t>
  </si>
  <si>
    <t>otvaranje: zaokretna,jednokrilna</t>
  </si>
  <si>
    <t>ispuna: izo panel</t>
  </si>
  <si>
    <t>okovi: standardni okov za alu zaokretna vrata</t>
  </si>
  <si>
    <t xml:space="preserve">Prema shemi alu bravarije broj 10: Dobava ulaznih vrata spremišta.
 </t>
  </si>
  <si>
    <t>veličina građevinskog otvora: 100x215 cm</t>
  </si>
  <si>
    <t xml:space="preserve">Prema shemi alu bravarije broj 11: Dobava ulaznih vrata spremišta.
 </t>
  </si>
  <si>
    <t>veličina građevinskog otvora: 90x215 cm</t>
  </si>
  <si>
    <t>Prema shemi stolarije broj 1 i 1a: Dobava i ugradnja unutarnjih vrata</t>
  </si>
  <si>
    <t>okvir: MDF</t>
  </si>
  <si>
    <t>krilo: MDF + saćasta iverica (12mm MDF + 32mm saćasta iverica + 12 mm MDF)</t>
  </si>
  <si>
    <t>dovratnik: puno drvo - jela</t>
  </si>
  <si>
    <t>okovi: standardni okov za zaokretna vrata, cilindrične pante 3 kom</t>
  </si>
  <si>
    <t>površinska obrada prema odabiru projektanta</t>
  </si>
  <si>
    <t>komada: L8, D4</t>
  </si>
  <si>
    <t>Prema shemi stolarije broj 2: Dobava i ugradnja unutarnjih vrata</t>
  </si>
  <si>
    <t>veličina građevinskog otvora: 80x215 cm</t>
  </si>
  <si>
    <t>komada: L2</t>
  </si>
  <si>
    <t>Prema shemi stolarije broj 3: Dobava i ugradnja unutarnjih vrata</t>
  </si>
  <si>
    <t>komada: D1</t>
  </si>
  <si>
    <t>Prema shemi stolarije broj 4, 5, 6: Dobava i ugradnja unutarnjih kliznih vrata</t>
  </si>
  <si>
    <t>veličina građevinskog otvora: 95,105,125x215 cm</t>
  </si>
  <si>
    <t>otvaranje: klizno,jednokrilna</t>
  </si>
  <si>
    <t>okovi: standardni okov za klizna vrata</t>
  </si>
  <si>
    <t>komada: 5</t>
  </si>
  <si>
    <t>16.</t>
  </si>
  <si>
    <t>Prema shemi stolarije broj 7a, 7b, 7c, 7d, 7e, 7f, 7g.: Dobava, doprema i ugradnja modularnih pregrada u sanitarnim čvorovima
Pregrade u sanitarnim čvorovima se izvode u sistemu odabranog proizvođača materijala. Boja prema odabiru projektanta. Za uklapanje pregrade sa elementima zgrade je odgovoran izvođač modularnih pregrada. Obračun po kompletu ugrađene pregrade i vrata.</t>
  </si>
  <si>
    <t>fiksna stijena: MDF + saćasta iverica (12mm MDF + 32mm saćasta iverica + 12 mm MDF)</t>
  </si>
  <si>
    <t>konstrukcija: čelični profili</t>
  </si>
  <si>
    <t>shema 7a dim: 157cm x 215 cm sa unutarnjim vratima</t>
  </si>
  <si>
    <t>kompl.</t>
  </si>
  <si>
    <t>shema 7b dim: 160cm x 215 cm sa unutarnjim vratima</t>
  </si>
  <si>
    <t>shema 7c dim: (180+100 cm) x 215 cm sa unutarnjim vratima</t>
  </si>
  <si>
    <t>d)</t>
  </si>
  <si>
    <t>shema 7d dim: 153cm x 215  cm sa unutarnjim vratima</t>
  </si>
  <si>
    <t>e)</t>
  </si>
  <si>
    <t>shema 7e dim: (184+140 cm) x215 cm sa dvoja  unutarnja vrata</t>
  </si>
  <si>
    <t>f)</t>
  </si>
  <si>
    <t>shema 7f dim: 50cm x 215 xm</t>
  </si>
  <si>
    <t>g)</t>
  </si>
  <si>
    <t>shema 7f dim: 73cm x 215 xm</t>
  </si>
  <si>
    <t>UNUTARNJA I VANJSKA STOLARIJA UKUPNO:</t>
  </si>
  <si>
    <t>XI</t>
  </si>
  <si>
    <t>LIMARSKI RADOVI:</t>
  </si>
  <si>
    <t>Nabava materijala, izrada i postavljanje rubnog opšavnog lima atike, iz aluminijskog lima min. dim 0,5 mm, završno plastificiranog u boji prema izboru projektanta, r.š. 70-75 cm. U cijenu uključena traka podložne hidroizolacije, letve i kuke za pričvršćenje. Okapi odmaknuti od pročelja min. 3 cm. U jedinične cijene uključiti sve potrebno za potpuno učvršćenje (npr. vijci, kopče protiv vjetra, kao i sva potrebna brtvljenja i kitanja). Obračun po m1.</t>
  </si>
  <si>
    <t>LIMARSKI RADOVI UKUPNO:</t>
  </si>
  <si>
    <t>XII</t>
  </si>
  <si>
    <t>OSTALI RADOVI I DOBAVE:</t>
  </si>
  <si>
    <t>Dobava i postava protupožarnih aparata sa suhim prahom, 6 JG. Aparati za gašenje požara postavljaju se na lako uočljiva i trajno pristupačna mjesta, tako da ručka za nošenje aparata ne smije biti na visini većoj od 1,5 m mjereno od poda.
Redovni pregled aparata obavljat će korisnik građevine najmanje jednom u tri mjeseca, a periodični pregled aparata za početno gašenje požara mora se obavljati najmanje jednom u godinu dana od strane ovlaštene pravne osobe. 
Mjesta postavljanja vatrogasnih aparata potrebno je vidno označiti naljepnicom min. dimenzija 150×150 mm. Obračun po komadu.</t>
  </si>
  <si>
    <t>Dobava i postava protupožarnih aparata sa suhim prahom, 12 JG. Aparati za gašenje požara postavljaju se na lako uočljiva i trajno pristupačna mjesta, tako da ručka za nošenje aparata ne smije biti na visini većoj od 1,5 m mjereno od poda.
Redovni pregled aparata obavljat će korisnik građevine najmanje jednom u tri mjeseca, a periodični pregled aparata za početno gašenje požara mora se obavljati najmanje jednom u godinu dana od strane ovlaštene pravne osobe. 
Mjesta postavljanja vatrogasnih aparata potrebno je vidno označiti naljepnicom min. dimenzija 150×150 mm.Obračun po komadu.</t>
  </si>
  <si>
    <t>Čišćenje građevine nakon zidarskih i instalaterskih radova, prije glazura. Zajedno sa iznošenjem i odvozom suvišnog materijala, šute i sl. Kompletan rad, prijevoz i taksa za odlagalište. Obračun po m2 očišćene površine.</t>
  </si>
  <si>
    <t>Čišćenje prostora prije predaje investitoru; obuhvatiti pranje i čišćenje fasade, stakla iznutra i izvana, vrata, podova i opločenja te okoliša zgrade kompletno sa odvozom otpada dobivenog čišćenjem. Kompletan rad, sredstva za čišćenje i radna skela. Obračun po m2 brutto razvijene površine građevine.</t>
  </si>
  <si>
    <t>Nabava, doprema i polaganje PVC-U drenažnih cijevi AG150, sukladne normi DIN 4262-1 ili jednakovrijedno, TIP C1. Cijev je "tunelskog" poprečnog presjeka, rebrasta izvana i iznutra, s glatkim ravnim dnom. Drenažni otvori (zarezi) moraju biti minimalno 50cm2/m, te trebaju biti između 0,8 do 1,4 mm širine. Cijevi se omataju geotekstilom (1 m²/m') te polažu na tamponski sloj mršavog betona C12/15, debljine d = 10 cm (0,03 m³/m'). Stavka obuhvaća i prijalzni fazonski komada na PVC cijev za ulaz u okno. Cijev se postavlja uze temelje objekta te se voda odvodi do revizijskog okna ROo6. Obračun po m' cijevi uključujući i podložni beton i spojnu PVC cijev SN10 DN160.</t>
  </si>
  <si>
    <t>Drenažna cijev PVC-U AG150</t>
  </si>
  <si>
    <t>PVC cijev DN160</t>
  </si>
  <si>
    <t>OSTALI RADOVI I DOBAVE UKUPNO:</t>
  </si>
  <si>
    <t xml:space="preserve">REKAPITULACIJA GRAĐEVINSKO- OBRTNIČKIH RADOVA: </t>
  </si>
  <si>
    <t>BETONSKI I ARMIRANO BETONSKI RADOVI UKUPNO:</t>
  </si>
  <si>
    <t>IZOLATERSKI RADOVI UKUPNO:</t>
  </si>
  <si>
    <t>FASADERSKI RADOVI UKUPNO:</t>
  </si>
  <si>
    <t>A</t>
  </si>
  <si>
    <t>GRAĐEVINSKO - OBRTNIČKI RADOVI SVEUKUPNO (bez PDV):</t>
  </si>
  <si>
    <t>PDV 25%</t>
  </si>
  <si>
    <t>GRAĐEVINSKO - OBRTNIČKI RADOVI SVEUKUPNO:</t>
  </si>
  <si>
    <t>TROŠKOVNIK GRAĐEVINSKO - OBRTNIČKIH RADOVA</t>
  </si>
  <si>
    <t>ETAPA 20 Ulazna zgrada s upravom (građevina br.II-14)</t>
  </si>
  <si>
    <t>KONTROLA</t>
  </si>
  <si>
    <t>REKAPITULACIJA</t>
  </si>
  <si>
    <t>neto korisna površina:</t>
  </si>
  <si>
    <t>Σ:</t>
  </si>
  <si>
    <t>#</t>
  </si>
  <si>
    <t>Grupe radova</t>
  </si>
  <si>
    <t>trošak</t>
  </si>
  <si>
    <t>HIDROTEHNIČKI RADOVI</t>
  </si>
  <si>
    <t>5.1.</t>
  </si>
  <si>
    <t>Zemljani radovi</t>
  </si>
  <si>
    <t>5.2.</t>
  </si>
  <si>
    <t>Betonski radovi</t>
  </si>
  <si>
    <t>5.3.</t>
  </si>
  <si>
    <t>Temeljna kanalizacija</t>
  </si>
  <si>
    <t>5.4.</t>
  </si>
  <si>
    <t>Instalacije kanalizacije</t>
  </si>
  <si>
    <t>5.5.</t>
  </si>
  <si>
    <t>Instalacije vodovoda</t>
  </si>
  <si>
    <t>5.6.</t>
  </si>
  <si>
    <t>Instalacija hidrantske mreže</t>
  </si>
  <si>
    <t>5.7.</t>
  </si>
  <si>
    <t>Sanitarni predmeti</t>
  </si>
  <si>
    <t>Br.st.</t>
  </si>
  <si>
    <t>Stavka</t>
  </si>
  <si>
    <t>Jed. mjere</t>
  </si>
  <si>
    <t>Količina</t>
  </si>
  <si>
    <t>Jedinična cijena [€]</t>
  </si>
  <si>
    <t>Ukupno
[€]</t>
  </si>
  <si>
    <t>5.1.1.</t>
  </si>
  <si>
    <t>Iskop zemlje</t>
  </si>
  <si>
    <t>m³</t>
  </si>
  <si>
    <t xml:space="preserve">Iskop zemlje C kategorije za polaganje kanalizacijskih i vodovodnih cijevi van i unutar objekta. Širina rova je  od 0.8 -1.00 m, a dubina od 0.4 do 1,80 m (uzima se prosječna dubina). Iskop  vršiti  na dubini nivelete uvećanoj za 10 cm radi izvedbe  ležaja cijevi s pravilnim odsijecanjem  bočnih strana i dna te odbacivanjem iskopanog materijala  na udaljenost 2,0 m od ruba rova. Između rova i odbačenog materijala potrebno je osigurati bankinu širine 80 cm radi komunikacije. Radovi moraju teći u potpunoj koordinaciji sa montažom cijevi. </t>
  </si>
  <si>
    <t>Obračun se vrši po 1,0 m3 iskopanog materijala.</t>
  </si>
  <si>
    <t>- Hidrantska mreža</t>
  </si>
  <si>
    <t>(10.0x0,80x1,00) = 8,00</t>
  </si>
  <si>
    <t>- Vodovod</t>
  </si>
  <si>
    <t>(10,0x0,80x1,00) = 8,00</t>
  </si>
  <si>
    <t>- Odvodnja (na terenu i ispod temeljne ploče)</t>
  </si>
  <si>
    <t>(91,4x0,80x1,00) =73,12</t>
  </si>
  <si>
    <t>5.1.2.</t>
  </si>
  <si>
    <t>Planiranje dna rova</t>
  </si>
  <si>
    <t>Grubo i fino planiranje dna rova za polaganje cijevi temeljne kanalizacije i vodovoda s naročitom točnošću da se osigura pravilno nalijeganje cijevi.</t>
  </si>
  <si>
    <t>Obračun se vrši po 1,0 m2 isplanirane površine.</t>
  </si>
  <si>
    <t>111.4x0.80 =89.12</t>
  </si>
  <si>
    <t>5.1.3.</t>
  </si>
  <si>
    <t>Čisti suhi pijesak</t>
  </si>
  <si>
    <t>Nabava, doprema i razastiranje čistog suhog pijeska za polaganje kanalizacijskih cijevi. Šljunčana posteljica za ležaj PVC cijevi Klase SN-8, od oblih zrna veličine 8-16 mm, bez organskih primjesa, s dimenzijama danim u nacrtu kanalskog rova i produbljenima na mjestu spojeva cijevi. Uključivo nabava, doprema i ugradnja šljunka, uz strojno nabijanje do min. 90 % prirodne zbijenosti. Posteljica od pijeska debljine 10 cm, a natkrivanje cijevi cca 30 cm od tjemena cijevi.</t>
  </si>
  <si>
    <t>Obračun se vrši po 1,0 m3 ugrađenog pijeska.</t>
  </si>
  <si>
    <t>111.4x0,50 = 55.70</t>
  </si>
  <si>
    <t>5.1.4.</t>
  </si>
  <si>
    <t>Zatrpavanje rova</t>
  </si>
  <si>
    <t>Zatrpavanje rova nakon montaže i ispitivanje kanalskih cijevi, sa materijalom iz iskopa. Prvi sloj iznad cijevi treba biti od sitnog materijala da ne bi došlo do oštećenja cijevi.  Nasipavanje vršiti u slojevima od 20 cm uz pažljivo nabijanje. Zatrpavanje izvoditi nakon izvedbe obloge cijevi pijeskom.</t>
  </si>
  <si>
    <t>Obračun se vrši po 1,0 m3 stvarno ugrađenog materijala.</t>
  </si>
  <si>
    <t>(90,0-56,0)-10% =18,9</t>
  </si>
  <si>
    <t>5.1.5.</t>
  </si>
  <si>
    <t>Odvoz zemlje</t>
  </si>
  <si>
    <t>Odvoz preostale zemlje nakon dovršenog zatrpavanja rova, kamionima na gradsku deponiju na udaljenost od 10 km ili veću, u dogovoru s investitorom. U cijenu je uračunat utovar u transportno sredstvo, transport, te istovar i grubo planiranje na mjestu istovara.</t>
  </si>
  <si>
    <t xml:space="preserve">Obračun po m3 stvarno izvršenih radova. </t>
  </si>
  <si>
    <t>(90,00-56,00-31,00)x1,25 = 3.75</t>
  </si>
  <si>
    <t>5.2.1.</t>
  </si>
  <si>
    <t>Izrada revizijskih okana</t>
  </si>
  <si>
    <t>Dobava materijala, izrada revizionog okna kanalizacije van objekta debljine stijenki 20 cm iz betona C-20/25. U cijenu okna uračunati armaturu zidova i dna 2x Q166 a ploče Q 505 te dvostranu daščanu oplatu a nakon skidanja oplate okno iznutra ožbukati vodonepropusnom cem. žbukom omjera 1:2 i fino zagladiti. Na dnu okna izvesti kinetu u smjeru i padu kanalizacije. Na svakih 25 cm ispod poklopca u stijenku ugraditi ljevanoželjezne penjalice. Sve ostalo prema nacrtima uz uputu nadzora. Obračun po komadu gotovog okna.</t>
  </si>
  <si>
    <t>vel. 60/60  cm</t>
  </si>
  <si>
    <t>5.2.2.</t>
  </si>
  <si>
    <t>Podloga  revizionih okana</t>
  </si>
  <si>
    <t>Betoniranje podloge za reviziona okna DN600mm. Debljine  postolja su 15 cm, a izode se betonom C 12/15.</t>
  </si>
  <si>
    <t>Obračun po m3 pripravljenog betona sa potrebnim prijevozom i prijenosima.</t>
  </si>
  <si>
    <t>5.2.3.</t>
  </si>
  <si>
    <t>Taložnica</t>
  </si>
  <si>
    <t>kom.</t>
  </si>
  <si>
    <t>DOBAVA I UGRADNJA INFILTRACIJE 
Dobava i ugradnja modularnog sustava za INFILTRACIJU oborinskih voda iz polipropilenskih skladišnih blokova. Sustav se sastoji od jediničnog modula dimenzija: Š×V×D=60x61x120cm. 
Sustav mora posjedovati: 
- najmanje 95% ukupnog korisnog volumena;
- minimalno tlačnu čvrstoću bloka od 420 kN/m2.
Dimenzije sustava trebaju biti Š×V×D= 1,8 x 0,6 x 1,8 m, a minimalna korisna zapremnina 1,94 m3.
Stavka uključuje dobavu i ugradnju potrebnih: blokova, čeonih stijenki, pokrovnih elementa, cijevnih priključaka, a sve prema detaljima iz projekta.
U Stavci uključen  geotekstil za omatanje sustava i sedimentacijske komore, te DN150 UKC cijevi za povišenje inspekcijskih priključaka.
DOBAVA I UGRADNJA GEOTEKSTILA ZA INFILTRACIJU 
Nabava i ugradnja mehanički povezanog, netkanog, polipropilenskog  geotekstila za omatanje infiltracijskog sustava, slijedećih karakteristika :
- gustoće 200 gr/m2, 
- min debljine 1,9mm, 
- otpornosti na CBR proboj (po EN ISO 12236) ≥ 1,5kN (klase robusnosti GRC 3). 
Preklopi na spojevima geotekstila moraju biti minimalno od 30cm do 50cm - u cilju sprečavanja otvaranja spojeva geotekstila i upadanja nasipnog materijala u sustav tokom i nakon ugradnje. 
Preporuka upotrebe pakiranja u čim širim rolama (u cilju smanjenja gubitaka zbog preklopa). 
Obračun po m2 ugrađenog geotekstila.</t>
  </si>
  <si>
    <t>5.3.1.</t>
  </si>
  <si>
    <t>PVC kanalizacijske cijevi</t>
  </si>
  <si>
    <t xml:space="preserve">Nabava, doprema i ugradnja punostjenih, neomekšanih PVC-U kanalizacijskih cijevi prema HRN EN 1401-1 i fazonskih komada za sanitarno fekalnu, kuhinjsku i oborinsku kanalizaciju.  Cijevi s integriranim utičnim kolčakom i uloženim brtvenim prstenom od sintetičnog kaučuka, prstenaste čvrstoće SN-8, SDR-34 (8 kN/m2) prema HRN EN ISO 9969. Cijevi se spajaju prema preporuci proizvođača cijevi,  potpuno vodonepropusno, a polažu se u za to pripremljene rovove. Fazonske komade uključiti u jediničnu cijenu mt cijevi i ne iskazuju se i ne obračunavaju posebno. </t>
  </si>
  <si>
    <t>Obračun se vrši po 1,0 m kompletno ugrađene i spojene cijevi, uključujući i potrebne fazonske komade, sa svim potrebnim priborom za spajanje i prijenosima, te detekcijsku traku van objekta.</t>
  </si>
  <si>
    <t>no 100 mm</t>
  </si>
  <si>
    <t>NO 150 mm</t>
  </si>
  <si>
    <t>5.3.2.</t>
  </si>
  <si>
    <t>Umetak s gumenom brtvom</t>
  </si>
  <si>
    <t>Nabava, doprema i ugradnja umetaka s gumenom brtvom za spoj plastične kanalizacione cijevi na betonsko okno kvalitete kao tip i RDS ili KGF. Ugradnja uključuje precizno postavljanje prema niveleti kanala i visinskim kotama, privremeno pričvršćenje, te konačno zatrpavanje i učvršćenje VDP cementnom žbukom 1:2, sa zaglađivanjem u razini stijenke okna.</t>
  </si>
  <si>
    <t>Obračun se vrši po komadu ugrađenog umetka sa gumenom brtvom uključujući i potrebne fazonske komade, sa svim potrebnim priborom za spajanje i prijenosima.</t>
  </si>
  <si>
    <t>DN 150 mm</t>
  </si>
  <si>
    <t>5.3.3.</t>
  </si>
  <si>
    <t>Plinotjesni poklopac u obradi poda</t>
  </si>
  <si>
    <r>
      <t xml:space="preserve">Nabava, doprema i montaža plinotjesnih poklopca u obradi poda za reviziona </t>
    </r>
    <r>
      <rPr>
        <sz val="10"/>
        <rFont val="Arial"/>
        <family val="2"/>
      </rPr>
      <t>okna</t>
    </r>
    <r>
      <rPr>
        <sz val="10"/>
        <color theme="1"/>
        <rFont val="Arial"/>
        <family val="2"/>
      </rPr>
      <t xml:space="preserve">. Poklopac ima čelični okvir 60x60 cm nepropustan za plinove i vodu, s brtvom, bet. ispunom, gornja ploha u obradi okolnog poda kvalitete kao "ACO TopTec" . </t>
    </r>
  </si>
  <si>
    <t>Obračun se vrši po komadu kompletno izvedenog i montiranog  plinotjesnog poklopca na revizionog okna do pune funkcije.</t>
  </si>
  <si>
    <t>5.3.4.</t>
  </si>
  <si>
    <t>Priključak na vanjsku internu odvodnju</t>
  </si>
  <si>
    <t>Izvedba priključka kanala sanitarno fekalne interne  kanalizacije  objekta na reviziono okno interne odvodnje.</t>
  </si>
  <si>
    <t>Stavkom obuhvaćeni kompletni monterski i građevinski radovi .</t>
  </si>
  <si>
    <t>Stavka obuhvaća sve potrebne radove oko postavljanja privremene signalizacije, kao i njihovo uklanjanje po završetku radova, uključivo izradu elaborata i ishođenje suglasnosti za regulaciju prometa.</t>
  </si>
  <si>
    <t>U cijenu uključiti probijanje stijenki revizionog okna kanalizacije na potrebnoj dubini i u potrebnom profilu za priključak cijevi, umetanja brtve, te izvedba priključka potpuno vodonepropusno.</t>
  </si>
  <si>
    <t xml:space="preserve">Obračun se vrši po kompletno izvedenom priključku, uključujući sav potreban materijal, te eventualne troškove i takse. </t>
  </si>
  <si>
    <t>5.4.1.</t>
  </si>
  <si>
    <t>PP odvodne cijevi</t>
  </si>
  <si>
    <t xml:space="preserve">Nabava, doprema i montaža PP cijevi za  sanitarno-fekalnu odvodnju, kondenzata te odzračivanje vertikala. Cijevi su prema EN 1451-1 s integriranim utičnim  kolčakom i gumenom brtvom prema EN 681/1. Učvršćenje i ovješenje  izvesti pomoću obujmica na svakih 1,00 - 2,00 m i kod svakog fazonskog komada (prema preporuci proizvođača cijevi). </t>
  </si>
  <si>
    <t>Cijevi i fazonske komade spajati gumenim brtvama odnosno po preporuci proizvođača, a potpuno nepropusno. U cijenu je potrebno uračunati potrebne fazonske komade.</t>
  </si>
  <si>
    <t>Obračun po 1,0 m' kompletno montirane i ispitane cijevi na vodonepropusnost.</t>
  </si>
  <si>
    <t>NO Ø 32 mm</t>
  </si>
  <si>
    <t>NO Ø 40 mm</t>
  </si>
  <si>
    <t>NO Ø 50 mm</t>
  </si>
  <si>
    <t>NO 70 mm</t>
  </si>
  <si>
    <t>NO Ø100 mm</t>
  </si>
  <si>
    <t>cijevni čistač NO 110mm</t>
  </si>
  <si>
    <t>5.4.2.</t>
  </si>
  <si>
    <t>Odzračne kape</t>
  </si>
  <si>
    <t>Nabava, doprema i montaža odzračnih kapa DN100mm na kraju odzračnih vertikala. Za odzračne vertikale koje završavaju na fasadi predvidjeti masku od inox rešetke.</t>
  </si>
  <si>
    <t>Obračun se vrši po komadu montirane odzračne kape.</t>
  </si>
  <si>
    <t>5.4.3.</t>
  </si>
  <si>
    <t>Revizijska vratašca</t>
  </si>
  <si>
    <t>Nabava, doprema i ugradnja revizijskih vratašca s okvirom na vertikalama uz cijevne čistače. Vratašca s okvirom su sviejtle veličine 300x300mm s mehanizmom za zatvaranje . Vanjski izgled vratašca prema obradi okolnih zidova (pločice, kamen, knauf ili slično) sve prema nacrtu interijera. Postavljaju se uz cijevne čistače na fekalnim i oborinskim vertikalama unutar objekta.</t>
  </si>
  <si>
    <t>Obračun se vrši po komadu kompletno montiranih vratašca, uključujući sav potreban materijal.</t>
  </si>
  <si>
    <t>5.4.4.</t>
  </si>
  <si>
    <t>Plastični sifon sa kromiranom rešetkom</t>
  </si>
  <si>
    <t>Nabava, doprema i montaža podnih slivnika sa sifonom (plastični). Slivnik ima mehanički zapor protiv mirisa i pokriven kromiranom rešetkom čija se visina prilagođava debljini podne obloge. Podni slivnici se postavljaju u sanitarnim čvorovima.</t>
  </si>
  <si>
    <t>Obračun se vrši po komadu montiranog izoliranog i ispitanog podnog slivnika sa rešetkom.</t>
  </si>
  <si>
    <t>5.4.5.</t>
  </si>
  <si>
    <t xml:space="preserve">Krovni slivnik </t>
  </si>
  <si>
    <t>Nabava, doprema i montaža krovnih slivnik za ravne krovove DN110, vertikalni, sa toplinski izoliranom stijenkom, visinski podesivim uljevnim elementom od 28-68 mm, hvatačem lišća i tvornički navarenom bitumenskom prirubnicom 500 x 500 mm za spajanje sa bitumenskom krovnom hidroizolacijom.  Detaljnu specifikaciju materijala (vertikalni ili horizontalni odvod, način uklještenja) pridobiti od proizvođača sistema nakon razrade detalja ugradnje utvrđenog na licu mjesta. Krovni slivnik montirati uz tehničku podršku i po preporuci proizvođača istih.</t>
  </si>
  <si>
    <t>Obračun se vrši po komadu kompletno montiranog, izoliranog i priključenog slivnika na odvod.</t>
  </si>
  <si>
    <t>5.4.6.</t>
  </si>
  <si>
    <t>Podni slivnik sa zatvaračem zadaha otpornog smrzavanja</t>
  </si>
  <si>
    <t>Nabava, doprema i montaža podnih veliki slivnik PERFEKT DN110 vertikalni, sa protokom 4,30 l/s, sa pjeskolovom, suhim zatvaračem zadaha otpornim na smrzavanje, lijevano željeznim okvirom 260 x 260 mm, uljevnom lijevano željeznom rešetkom 226 x 226 mm.</t>
  </si>
  <si>
    <t>Obračun po komadu kompletno montiranog podnog sifona, izoliranog i priključenog na odvod.  Uključujući sav potreban materijal za ugradnju.</t>
  </si>
  <si>
    <t>5.4.7.</t>
  </si>
  <si>
    <t>Lijevano željezne cijevi</t>
  </si>
  <si>
    <t>Nabava, doprema i montaža lijevano željeznih kanalizacionih cijevi i fazonskih komada položenih kao nastavak oborinske odvodnje utopljenih u fasadi prije ulaska na teren ili u temeljnu odvodnju. Vidljiv dio cijevi oličen u boju po izboru arhitekta.</t>
  </si>
  <si>
    <t>Obračun po m kompletno montirane, pričvršćene, izolirane, oličene i ispitane cijevi i fazonskih komada.</t>
  </si>
  <si>
    <t>lj.ž.c. NO100mm</t>
  </si>
  <si>
    <t>c.č.   NO100mm</t>
  </si>
  <si>
    <t>5.4.8.</t>
  </si>
  <si>
    <t>Višedjelne uvodnice</t>
  </si>
  <si>
    <t>Nabava, doprema i ugradnja u oplatu višedjelnih uvodnica od čeličnih cijevi od DN50-200mm i ploča za vodonepropusni prolaz instalacija kroz betonske konstrukcije, uključivo sva brtvljenja, zatvaranje tipskim brtvenim elementima nakon polaganja cijevi,  te sav ostali rad i materijal do potpune funkcionalne gotovosti.</t>
  </si>
  <si>
    <t>NO Ø 160 mm</t>
  </si>
  <si>
    <t>NO = nazivni otvor (unutarnji profil cijevi)</t>
  </si>
  <si>
    <t>Dimenzioniranje cijevi izvedeno je prema unutrašnjem profilu cijevi. Kaltoške oznake cijevi su prema vanjskoj debljini stjenke. Prema tome kod narudžbe treba uzimati veći profil (npr. profil  Ø15mm iz projekta odgovara kataloškom projektu profila 20mm).</t>
  </si>
  <si>
    <t>5.5.1.</t>
  </si>
  <si>
    <t>PEHD cijevi</t>
  </si>
  <si>
    <t xml:space="preserve">Nabava, doprema i montaža PE-HD tlačnih cijevi od tvrdog polietilena visoke gustoće za sanitarnu mrežu u terenu, uključivo i spajanje cijevi, a sve prema važećim propisma i uputama proizvođača za radni tlak 10 bara. U cijenu uključiti raznašanje cijevi i fazonskih komada duž rova, spuštanje u rov i poravnavanje, međusobno spajanje PE-HD cijevi elektrootpornim zavarivanjem sa elektrospojnicama, polaganje na sloj pijeska 10 cm, te fazonske komade, uključivo svi prenosi. Na mjestima gdje je nadsloj cijevi manji od 1,0 m potrebno ju je izolirati radi sprečavanja smrzavanja. </t>
  </si>
  <si>
    <t>Obračun po mt kompletno montirane i ispitane cijevi, uključivo fazonski komadi sa svim potrebnim priborom za spajanje i prijenosima.</t>
  </si>
  <si>
    <t xml:space="preserve">PE-HD NO32mm </t>
  </si>
  <si>
    <t>5.5.2.</t>
  </si>
  <si>
    <t>PPR ili PEX/c  cijevi</t>
  </si>
  <si>
    <t>Nabava, doprema i ugradnja PP-R ili PEX/c vodovodnih cijevi i fazonskih komada  i spojnih komada, za horizontalani i vertikalni  razvod sanitarne hladne, tople vode i recirukulacije koje se polažu , u šundu i zidnim usjecima i u podu sa ugradnjom metalnih obujmica sa gumom na razmaku od 0,5 - 2,5 m.</t>
  </si>
  <si>
    <t>Izolacija cijevi ovisno o mjestu ugradnje prema preporuci proizvođača cijevi.</t>
  </si>
  <si>
    <t>Obračun se vrši po 1,0 mt kompletno montiranog, pričvršćenog, izoliranog i ispitanog cjevovoda, te sav potreban spojno brtveni materijal.</t>
  </si>
  <si>
    <t>U cijenu uključiti metalne obujmice sa gumom na razmaku 0,5x2,5 m, te šlicanje zida i zatvaranje istog mortom 1:3.</t>
  </si>
  <si>
    <t>NO 15mm</t>
  </si>
  <si>
    <t>NO 20mm</t>
  </si>
  <si>
    <t>NO 25mm</t>
  </si>
  <si>
    <t>NO 32mm</t>
  </si>
  <si>
    <t>5.5.3.</t>
  </si>
  <si>
    <t>Ventil s kotačem i ispusnom pipom</t>
  </si>
  <si>
    <t xml:space="preserve">Nabava, doprema i montaža ventila s kotačem i ispusnom pipom za pražnjenje. </t>
  </si>
  <si>
    <t>Obračun se vrši po komadu kompletno montiranog  ventila s ispusnom pipom.</t>
  </si>
  <si>
    <t>5.5.4.</t>
  </si>
  <si>
    <t>Ventil s niklovanom kapom za uziđivanje.</t>
  </si>
  <si>
    <t>Nabava, doprema i montaža ventila s niklovanom kapom za uziđivanje.</t>
  </si>
  <si>
    <t>Obračun se vrši po komadu kompletno montiranog i ispitanog ventila.</t>
  </si>
  <si>
    <t>5.5.5.</t>
  </si>
  <si>
    <t>Regulator tlaka</t>
  </si>
  <si>
    <t>Nabava, doprema i montaža regulatora tlaka sanitarne vode.</t>
  </si>
  <si>
    <t>Obračun se vrši po komadu kompletno montiranog  regulatora tlaka.</t>
  </si>
  <si>
    <t>5.5.6.</t>
  </si>
  <si>
    <t>Nabava, doprema i ugradnja revizijskih vratašca s okvirom na vertikalama uz ventile na vertikale. Vratašca su veličine prilagođene mjestu ugradnje (1000x500mm). Vanjski izgled vratašca prema obradi okolnih zidova (pločice, kamen, €auf ili slično) sve prema nacrtu interijera. Postavljaju se uz glavne vertikale unutar objekta.</t>
  </si>
  <si>
    <t>5.5.7.</t>
  </si>
  <si>
    <t>Sekundarni vodomjeri</t>
  </si>
  <si>
    <t>Prije narudžbe armature  i vodomjera  potrebno je svu opremu uskladiti sa nadležnim komunalnim poduzećem.</t>
  </si>
  <si>
    <t>Nabava, doprema i montaža sekundarnih impulsnih vodomjera za montažu na ulazu u  objekt sa svim potrebnim materijalom za montažu.</t>
  </si>
  <si>
    <t>Obračun se vrši po komadu kompletno postavljenog vodomjera sa svim potrebnim fitinzima i materijalom za montažu i vodomjernim ormarićem i regulaciju tlaka. Sve do pune funkcije.</t>
  </si>
  <si>
    <t xml:space="preserve"> vodomjer sanitarne mreže NO32mm</t>
  </si>
  <si>
    <t>5.5.8.</t>
  </si>
  <si>
    <t>Nabava, doprema i ugradnja u oplatu višedjelnih uvodnica od čeličnih cijevi od DN32-50mm i ploča za vodonepropusni prolaz instalacija kroz betonske konstrukcije, uključivo sva brtvljenja, zatvaranje tipskim brtvenim elementima nakon polaganja cijevi,  te sav ostali rad i materijal do potpune funkcionalne gotovosti.</t>
  </si>
  <si>
    <t>5.5.9.</t>
  </si>
  <si>
    <t>Priključak na interni vodovod</t>
  </si>
  <si>
    <t>Izvedba priključka objekta na interni vodoopskrbni cjevovod. Stavkom obuhvaćeni kompletni monterski i građevinski radovi (iskop, prekop, polaganje cijevi, zatrpavanje, odvoz viška materijala i dovođenje prekopa ceste u prvobitno stanje).</t>
  </si>
  <si>
    <t xml:space="preserve">Obračun se vrši po kompletno izvedenom priključku, uključujući sav potreban materijal, te eventualne troškove. </t>
  </si>
  <si>
    <t>5.5.10.</t>
  </si>
  <si>
    <t>Čišćenje, ispiranje i ispitivanje cjevovoda</t>
  </si>
  <si>
    <t>Tlačno ispitivanje i mehaničko čišćenje i ispiranje cjevovoda. Pranje i dezinfekcija cjevovoda sa utroškom potrebne vode i dezinfekcijskog materijala.</t>
  </si>
  <si>
    <t>Obračun se vrši po m' kompletno očišćene, isprane i ispitane cijevi sanitarne mreže.</t>
  </si>
  <si>
    <t>5.5.11.</t>
  </si>
  <si>
    <t>Pribavljanje izjave o kvaliteti vode</t>
  </si>
  <si>
    <t>Obračun po kompletu pribavljene izjave o kvaliteti vode od strabe Zavoda za javno zdravstvo.</t>
  </si>
  <si>
    <t>5.6.1.</t>
  </si>
  <si>
    <t xml:space="preserve">PE-HD NO65mm </t>
  </si>
  <si>
    <t>5.6.2.</t>
  </si>
  <si>
    <t>Čelične pocinčane cijevi</t>
  </si>
  <si>
    <t>Nabava, doprema i ugradnja čeličnih pocinčanih cijevi za instalacije unutarnje hidrantske mreže. Cijevi se polažu uz zid , te u zidnim usjecima. Stavka obuhvaća sve potrebne spojnice, redukcije, fitinge, prijelazne komade na druge cijevi i potrebni ovjesni materijal. Cijevi se za zidove učvršćuju limenim obujmicama ili konzolama a za stropove limenim obujmicama. Stavka obuhvaća i označavanje trase instalacije tlocrtno i visinski. Cijevi se izoliraju ovisno o mjestu ugradnje sa Dekorodal trakom u podu ili filcom pod stropom u zidu i zidnom usjeku. Na javno dostupnim područjima s vidljivom instalacijom nanosi se premaz, elektrostatički sloj s epoksidnim poliesterom bez olova i kadmija, praškasti lak RAL 9010, bijele boje visokog sjaja ili ili prema naputku arhitekta.</t>
  </si>
  <si>
    <t>Obračun se vrši po 1,0 m kompletno montirane i izolirane ili bojane cijevi prema mjestu ugradbe.</t>
  </si>
  <si>
    <t>P.C. NO 50mm</t>
  </si>
  <si>
    <t>P.C. NO 65mm</t>
  </si>
  <si>
    <t>5.6.3.</t>
  </si>
  <si>
    <t>Zidni hidrantski ormarići</t>
  </si>
  <si>
    <t>Nabava, doprema i montaža limenih hidrantskih ormarića nadgradni i ugradbeni na zid, proizvod “Pastor”, Zagreb. Ormarići su vel. 550x550x160 mm. U ormariću ima 20,0 mt trevira crijeva sa univerzalnom mlaznicom s ručkom i  priključkom na hidrantski nastavak, te ventil s označeni prema HRN ISO 6309.</t>
  </si>
  <si>
    <t>Obračun se vrši po komadu kompletno montiranog ormarića, do pune funkcije.</t>
  </si>
  <si>
    <t>5.6.4.</t>
  </si>
  <si>
    <t>Nabava, doprema i ugradnja u oplatu višedjelnih uvodnica od čeličnih cijevi od DN50mm i ploča za vodonepropusni prolaz instalacija kroz betonske konstrukcije, uključivo sva brtvljenja, zatvaranje tipskim brtvenim elementima nakon polaganja cijevi,  te sav ostali rad i materijal do potpune funkcionalne gotovosti.</t>
  </si>
  <si>
    <t>NO Ø 65 mm</t>
  </si>
  <si>
    <t>5.6.5.</t>
  </si>
  <si>
    <t>5.6.6.</t>
  </si>
  <si>
    <t>Pribavljanje izjave o izvršenoj tlačnoj probi</t>
  </si>
  <si>
    <t>Ishođenje dokumentacije za dobivanje Zapisnika i provjeri stabilnog sustava zaštite od požara od ovlaštene ustanove.</t>
  </si>
  <si>
    <t>NAPOMENA:</t>
  </si>
  <si>
    <t>Sanitarni predmeti dati su informativno, veličinu, boju i vrstu pojedinog sanitarnog predmeta i armaturu naručuje  Investitor prema projektantu interijera ili zahtjevu arhitekta.</t>
  </si>
  <si>
    <t>5.7.1.</t>
  </si>
  <si>
    <t>Umivaonik</t>
  </si>
  <si>
    <t>Obračun se vrši po komadu kompletno montiranog umivaonika, sa spojem na dovod i odvod, uključivši sav potreban materijal za montažu.</t>
  </si>
  <si>
    <t>Umivaonik za osobe sa posebnim potrebama</t>
  </si>
  <si>
    <t>Nabava, doprema i montaža kompletnog umivaonika za osobe sa posebnim potrebama, koji se sastoji od: 
- umivaonika veličine prema detalju interijera I. klase sa maskom za sifon;
-armatura je stojeća jednoručna miješalica za toplu i hladnu vodu Ø 15 mm, dva kutna ventila Ø 15 mm spojena na dovod vode, kromirani sifon s ispustom Ø 32 mm, čep Ø 32 mm.</t>
  </si>
  <si>
    <t>5.7.2.</t>
  </si>
  <si>
    <t>WC školjka</t>
  </si>
  <si>
    <t>Obračun se vrši po komadu kompletno montirane WC školjke, sa spojem na dovod i odvod, uključivši sav potreban materijal za montažu.</t>
  </si>
  <si>
    <t>5.7.3.</t>
  </si>
  <si>
    <t>WC školjka za osobe sa posebnim potrebama</t>
  </si>
  <si>
    <t>Nabava, doprema i montaža kompletnog WC-a, za montažu u sanitarnim čvorovima za osobe sa posebnim potrebama koji se sastoji od :</t>
  </si>
  <si>
    <t>- konzolne keramičke WC školjke dimenzija 350x540mm sa sjedalom i poklopcem sa amortizerima I. klase.</t>
  </si>
  <si>
    <t>- montažnog instalacijskog elementa za WC školjku spremniks GD 2 sa malim pristupnim prostorom, postavljanje na 1,13m visine, za postavljanje na zid, kompletno sastavljeno sa fixnim vezama, sa brzim podešavanjem,  WC  za fixiranje, distanca 180/230mm, podesiva dubina, unutrašnji i vanjski set za pričvršćivanje;
- sa spremnikom za vodu GD 2 6-9 l, 3 načina puštanja vode: dvostruki mlaz ili start/stop ili neprekidni mlaz, dotok vode sa lijeve/desne ili sa zadnje strane; nivo buke nizak (I grupa po Njemačkoj specifikaciji buke) DIN odobreno; osigurano od kondenzacije; 1/2'' cijev.</t>
  </si>
  <si>
    <t>tipka za ispiranje, za uporabu kod start/stop  ispiranja, za aktiviranje sprijeda, materijal ljevana slitina cinka, boja mat krom.</t>
  </si>
  <si>
    <t>Obračun se vrši po komadu kompletno montiranog WC-a za osobe sa posebnim potrebama, sa spojem na dovod i odvod, te sav materijal za montažu.</t>
  </si>
  <si>
    <t>5.7.4.</t>
  </si>
  <si>
    <t>Ručke za osobe sa posebnim potrebama</t>
  </si>
  <si>
    <t>Nabavam doprema i montaža okretno-zaokretnih ručki za naslon ruku te klizne hvataljke na prečku uz WC za osobe sa posebnim potrebama.</t>
  </si>
  <si>
    <t>Obračun se vrši po komadu montiranih okretno-zaokretnih ručki i kliznih hvataljki.</t>
  </si>
  <si>
    <t>- okretno-zaokretne ručke</t>
  </si>
  <si>
    <t>- klizne hvataljke</t>
  </si>
  <si>
    <t>- prečke za hvataljke</t>
  </si>
  <si>
    <t>5.7.5.</t>
  </si>
  <si>
    <t>Pisoar</t>
  </si>
  <si>
    <t>Nabava, doprema i montaža kompletnog pisoara za montažu u sanitarnom čvoru, koji se sastoji od:</t>
  </si>
  <si>
    <t>- podžbu€og elementa za pisoar kao za montažu u suho montažne zidove ili obloge, slijedećih tehničkih karakteristika:
min debljina ugradnje 100mm  (do 200mm sa original setom za pričvršćenje), visina ugradnje 1300mm, nosivim okvirom od čelika, elektrostatski lakiran bojom, visinski pomičnom konzolama za prilagodbu dimenzijama pisoara, građevinskim setom za ispiranje pisoara sa integriranim zapornim ventilom, sa zaštitom od buke, pogodno za prihvat seta za mehaničko ili infracrveno uključivanje (6 V, ili 230 V), priključkom armatura 1/2" UN, odvodnim koljenom DN 50, s cijevi za ispiranje i dovodnom garniturom samoljepljivom flanžom za brtvljenje, pričvrsnim materijalom za pričvršćenje elementa na pod, samouvrtnim vijcima za pričvršćenje na montažni zid, otvori ∅ 11 mm za pričvršćivanje na čvrsti zid i međusobno povezivanje ugradbenih elemenata,</t>
  </si>
  <si>
    <t>Obračun se vrši po komadu kompletno montiranod pisoara, sa spojem na dovod i odvod vode, uključivši sav potreban materijal za montažu.</t>
  </si>
  <si>
    <t>5.7.6.</t>
  </si>
  <si>
    <t>Sudoper</t>
  </si>
  <si>
    <t xml:space="preserve">Priključak sudopera unutar čajne kuhinje na hladnu i toplu vodu te odvodnju. Armatura je stojeća jednoručna miješalica za toplu i hladnu vodu Ø 15 mm, dva kutna ventila Ø 15 mm spojena na dovod vode, kromirani sifon s ispustom Ø 40 mm, čep Ø 40 mm. </t>
  </si>
  <si>
    <t xml:space="preserve">Obračun po komadu priključenog sudopera, sa spojem na dovod i odvod, uključujući sav potreban materijal za montažu. </t>
  </si>
  <si>
    <t>5.7.7.</t>
  </si>
  <si>
    <t>Perilica suđa</t>
  </si>
  <si>
    <t>Nabava, doprema i montaža ventila sa holenderom Ø15 mm za te zidnog sifona priključak perilica rublja na vodovod i odvodnju.</t>
  </si>
  <si>
    <t>Obračun se vrši po komadu kompletno postavljenog ventila sa holendrom i zidnog sigona sa priključkom na dovod i odvod vode.</t>
  </si>
  <si>
    <t>5.7.8.</t>
  </si>
  <si>
    <t>Ogledala</t>
  </si>
  <si>
    <t>Nabava, doprema i montaža polukristalnih ogledala dimenzija prema narudžbi, debljine 4mm, koje je s unutrašnje strane plastificirano kao zaštita od vlage, a pričvršćeno je o zid. Točan oblik i veličinu ogledala dogovoriti sa arhitektom. Ogledala se postavljaju iznad svakog umivaonika, odnosno bloka umivaonika te u kuhinjski.</t>
  </si>
  <si>
    <t xml:space="preserve">Obračun se vrši po komadu kompletno izrađenog i montiranog ogledala uključujući sav potreban pomoćni materijal za montažu. </t>
  </si>
  <si>
    <t>5.7.9.</t>
  </si>
  <si>
    <t xml:space="preserve">Nabava, doprema i montaža polukristalnog ogledala za invalide (45/60) ugrađeno u nosač s mogučnošću za nagib prema naprijed. </t>
  </si>
  <si>
    <t>5.7.10.</t>
  </si>
  <si>
    <t>Kutije za papirnate ručnike</t>
  </si>
  <si>
    <t>Nabava, doprema i montaža zidne kutije za papirnate ručnike koji se postavljaju uz umivaonike.</t>
  </si>
  <si>
    <t>Obračun se vrši po komadu montirane zidne kutije za papirnate ručnike, uključujući sav potreban materijal za montažu.</t>
  </si>
  <si>
    <t>5.7.11.</t>
  </si>
  <si>
    <t>Fenomat za ruke</t>
  </si>
  <si>
    <t>Montaža zidnog električnog senzorskog fenomata za ruke u javnim sanitarijama, kapaciteta cca 170m3/h zraka 55…60ºC, s temperaturnom zaštitom i sigurnosnim samoisključenjem (kao Geberit HD 26 art 115.950).</t>
  </si>
  <si>
    <t>Obračun se vrši po komadu montirane zidne sapunjare na potisak, uključujući sav potreban materijal za montažu.</t>
  </si>
  <si>
    <t>5.7.12.</t>
  </si>
  <si>
    <t>Sapunjara</t>
  </si>
  <si>
    <t>Nabava, doprema i montaža zidne sapunjare na potisak koji se postavljaju uz umivaonike.</t>
  </si>
  <si>
    <t>5.7.13.</t>
  </si>
  <si>
    <t>Držač za toaletni papir</t>
  </si>
  <si>
    <t>Nabava, doprema i montaža držača za toaletni papir koji se postavljaju uz WC školjku.</t>
  </si>
  <si>
    <t>Obračun se vrši po komadu montiranog zidnog držača toaletni papir, uključujući sav potreban materijal za montažu.</t>
  </si>
  <si>
    <t>5.7.14.</t>
  </si>
  <si>
    <t>Držač za rezervni toaletni papir</t>
  </si>
  <si>
    <t>Nabava, doprema i montaža držača za rezervni toaletni papir koji se postavljaju uz WC školjku.</t>
  </si>
  <si>
    <t>Obračun se vrši po komadu montiranog zidnog držača za rezervni toaletni papir, uključujući sav potreban materijal za montažu.</t>
  </si>
  <si>
    <t>5.7.15.</t>
  </si>
  <si>
    <t>WC četka</t>
  </si>
  <si>
    <t>Nabava, doprema i montaža WC četke sa držačem, koji se montira na zid uz WC školjku.</t>
  </si>
  <si>
    <t>Obračun se vrši po komadu montiranog zidne WC četke, uključujući sav potreban materijal za montažu.</t>
  </si>
  <si>
    <t>5.7.16.</t>
  </si>
  <si>
    <t xml:space="preserve">Vješalica </t>
  </si>
  <si>
    <t xml:space="preserve">Nabava, doprema i montaža vješalice. </t>
  </si>
  <si>
    <t>Obračun se vrši po komadu montirane vješalice uključujući sav potreban materijal za montažu.</t>
  </si>
  <si>
    <t>5.7.17.</t>
  </si>
  <si>
    <t>Koševi za otpatke</t>
  </si>
  <si>
    <t xml:space="preserve">Nabava i doprema koševa za otpatke kapacitete 5 lit. dimenzija 20.5 x h 28cm. Postavljaju se pokraj svakog umivaonika, odnosno bloka umivaonika i u wc-u. </t>
  </si>
  <si>
    <t>Obračun se vrši po komadu nabavljenog koša za otpad.</t>
  </si>
  <si>
    <t>5.7.18.</t>
  </si>
  <si>
    <t>Holender perilice poda</t>
  </si>
  <si>
    <t>Nabava, doprema i montaža ventila sa holenderom 20 mm za priključak perilice poda.</t>
  </si>
  <si>
    <t>Obračun se vrši po komadu kompletno postavljenog ventila sa holendrom.</t>
  </si>
  <si>
    <t>5.7.19.</t>
  </si>
  <si>
    <t xml:space="preserve">Električni bojler </t>
  </si>
  <si>
    <t>Nabava, doprema i montaža električne grijalice za toplu vodu (bojler).</t>
  </si>
  <si>
    <t>Obračun se vrši po komadu montirane električne grijalice za vodu, uključivši sav potreban materijal za montažu, te par savitljivih cijevi.</t>
  </si>
  <si>
    <t xml:space="preserve">EGV 10 lit </t>
  </si>
  <si>
    <t xml:space="preserve">EGV 200 lit </t>
  </si>
  <si>
    <t>5.7.20.</t>
  </si>
  <si>
    <t>Priključak tehnološke opreme</t>
  </si>
  <si>
    <t>Nabava, doprema i montaža ventila sa holenderom fi 15 i fi 20 mm za priključak tehnološke opreme.</t>
  </si>
  <si>
    <t>TROŠKOVNIK EL.INST.</t>
  </si>
  <si>
    <t xml:space="preserve">Opis </t>
  </si>
  <si>
    <t>Jedinica mjere</t>
  </si>
  <si>
    <t xml:space="preserve">Jedinična cijena </t>
  </si>
  <si>
    <t xml:space="preserve">Ukupno </t>
  </si>
  <si>
    <t>ETAPA 20 - ULAZNA ZGRADA S UPRAVOM (građevina br.II-14)</t>
  </si>
  <si>
    <t>GRAĐEVINSKI RADOVI I MATERIJAL</t>
  </si>
  <si>
    <t>Napomena: Svi građevinski radovi obuhvaćaju i utrošeni materijal (beton, pijesak, cijevi i dr.)</t>
  </si>
  <si>
    <t>1.1.</t>
  </si>
  <si>
    <r>
      <t xml:space="preserve">Iskolčenje trase energetskih kabela, kabela vanjske rasvjete i položaja rasvjetnih stupova.
</t>
    </r>
    <r>
      <rPr>
        <b/>
        <sz val="10"/>
        <color indexed="8"/>
        <rFont val="Arial"/>
        <family val="2"/>
        <charset val="238"/>
      </rPr>
      <t>Duljina trase:</t>
    </r>
  </si>
  <si>
    <t>m</t>
  </si>
  <si>
    <t>1.2.</t>
  </si>
  <si>
    <t xml:space="preserve">Iskop kabelskog rova u zemlji III kategorije duljine 100m, širine 0,4 m i dubine 0,8 m </t>
  </si>
  <si>
    <t>Volumen iskopa:</t>
  </si>
  <si>
    <t>1.3.</t>
  </si>
  <si>
    <t>Nabava i prijevoz pijeska za nasipanje na dno kabelskog rova 10 cm ispod i 10 cm iznad položenog kabela i cijevi (100x0,2x0,4)</t>
  </si>
  <si>
    <t>1.4.</t>
  </si>
  <si>
    <t>Zatrpavanje rovova zemljom od iskopa 15 cm iznad sloja pijeska za rovove u pješačkom hodniku i do vrha rova za rovove u zelenoj površini</t>
  </si>
  <si>
    <t>Volumen zatrpavanja:</t>
  </si>
  <si>
    <t>1.5.</t>
  </si>
  <si>
    <t>Dobava i polaganje u pripremljene zemljane rovove slijedećih cijevi:</t>
  </si>
  <si>
    <t>- cijev PEHD ø110 (za TK priključak Ulazne zgrade)</t>
  </si>
  <si>
    <t xml:space="preserve">m </t>
  </si>
  <si>
    <t>1.6.</t>
  </si>
  <si>
    <t>Dobava i polaganje PVC štitnika duljine 1m za zaštitu kabela u iskopani rov</t>
  </si>
  <si>
    <t>Broj štitnika:</t>
  </si>
  <si>
    <t>1.7.</t>
  </si>
  <si>
    <t>Dobava i polaganje plastične upozoravajuće trake</t>
  </si>
  <si>
    <t>- crvena plastična upozoravajuća traka (za EE kabel)</t>
  </si>
  <si>
    <t>- žuta plastična upozoravajuća traka (za TK kabel)</t>
  </si>
  <si>
    <t>1.8.</t>
  </si>
  <si>
    <t>Nabava i postavljanje upozoravajuće ograde duž rova</t>
  </si>
  <si>
    <t>Duljina ograde:</t>
  </si>
  <si>
    <t>1.9.</t>
  </si>
  <si>
    <t>Izrada kolnih prijelaza do 5 t nosivosti preko iskopanog rova.</t>
  </si>
  <si>
    <t>1.10.</t>
  </si>
  <si>
    <t>Izrada pješačkih prijelaza od drvene građe preko iskopanog rova.</t>
  </si>
  <si>
    <t>1.11.</t>
  </si>
  <si>
    <t>Odvoz viška zemlje</t>
  </si>
  <si>
    <t>1.12.</t>
  </si>
  <si>
    <t>Geodetski snimak položaja novo položenih kabela električne mreže prije zatrpavanja kabela, duž. trase 100 m.</t>
  </si>
  <si>
    <t>1.13.</t>
  </si>
  <si>
    <t>Ostali sitni neimenovani građevinski radovi.</t>
  </si>
  <si>
    <t>GRAĐEVINSKI RADOVI I MATERIJAL UKUPNO:</t>
  </si>
  <si>
    <t>GLAVNI ELEKTROENERGETSKI RAZVOD</t>
  </si>
  <si>
    <t>2.1.</t>
  </si>
  <si>
    <t>Elektroopskrbni razvod</t>
  </si>
  <si>
    <t>Nabava, doprema, polaganje u iskopani rov i spajanje na oba kraja kabela od:</t>
  </si>
  <si>
    <t>- od NNO1 do RKS kabel NAYY 4x50</t>
  </si>
  <si>
    <t>2.2.</t>
  </si>
  <si>
    <t>Uzemljenja</t>
  </si>
  <si>
    <t>- Dobava i polaganje u kabelski rov (iznad kabela na dubinu 0,6m) pocinčane trake Fe/Zn 30x4 mm</t>
  </si>
  <si>
    <t>GLAVNI ELEKTROENERGETSKI RAZVOD UKUPNO:</t>
  </si>
  <si>
    <t>RAZDJELNICI</t>
  </si>
  <si>
    <t>3.1.</t>
  </si>
  <si>
    <r>
      <t xml:space="preserve">Izrada, doprema, ugradnja i spajanje razdjelnika oznake </t>
    </r>
    <r>
      <rPr>
        <b/>
        <sz val="10"/>
        <rFont val="Arial"/>
        <family val="2"/>
        <charset val="238"/>
      </rPr>
      <t>RSB</t>
    </r>
    <r>
      <rPr>
        <sz val="10"/>
        <rFont val="Arial"/>
        <family val="2"/>
        <charset val="238"/>
      </rPr>
      <t>, koji se sastoji iz:</t>
    </r>
  </si>
  <si>
    <t>- uzidni plastični 4-redni ormarić 4x15 modula, u zaštiti IP54, s bravicom i džepom za shemu u vratima</t>
  </si>
  <si>
    <t>- prekidač snage 63A, R40A</t>
  </si>
  <si>
    <t>- strujna diferencijalna sklopka FI 40/0,3A, 4p</t>
  </si>
  <si>
    <t>- strujna diferencijalna sklopka FI 40/0,03A, 4p</t>
  </si>
  <si>
    <t>- odvodnik prenapona 100kA, 500V, 3p, tip 1, kl. 1</t>
  </si>
  <si>
    <t>- strujni prekidači</t>
  </si>
  <si>
    <t>C 32A, 3p</t>
  </si>
  <si>
    <t>C 16A, 3p</t>
  </si>
  <si>
    <t>C 16A, 1p</t>
  </si>
  <si>
    <t>B 10A, 1p</t>
  </si>
  <si>
    <t>- sklopka ugradna 0-1</t>
  </si>
  <si>
    <t>20A, 3p</t>
  </si>
  <si>
    <t>12A, 1p</t>
  </si>
  <si>
    <t>- sva potrebna montažna i spojna oprema potrebna za ugradnju specificirane opreme, sabirnice, viličaste sabirnice, redne stezaljke, sabirnice nule i zemlje, spojni vodovi, plastične kanalice, natpisne pločice, jednopolna shema te ostali potrebni sitni spojni i montažni materijal i pribor.</t>
  </si>
  <si>
    <t>3.2.</t>
  </si>
  <si>
    <r>
      <t xml:space="preserve">Izrada, doprema, ugradnja i spajanje razdjelnika oznake </t>
    </r>
    <r>
      <rPr>
        <b/>
        <sz val="10"/>
        <rFont val="Arial"/>
        <family val="2"/>
        <charset val="238"/>
      </rPr>
      <t>RKS</t>
    </r>
    <r>
      <rPr>
        <sz val="10"/>
        <rFont val="Arial"/>
        <family val="2"/>
        <charset val="238"/>
      </rPr>
      <t>, koji se sastoji iz:</t>
    </r>
  </si>
  <si>
    <t>- uzidni plastični 6-redni ormarić 6x15 modula, u zaštiti IP54, s bravicom i džepom za shemu u vratima</t>
  </si>
  <si>
    <t>- strujna diferencijalna sklopka FI 63/0,3A, 4p</t>
  </si>
  <si>
    <t>- luksomat sa pripadajućom fotosondom</t>
  </si>
  <si>
    <t>C 50A, 3p</t>
  </si>
  <si>
    <t>- sklopka ugradna 1-0-2</t>
  </si>
  <si>
    <t>RAZDJELNICI UKUPNO:</t>
  </si>
  <si>
    <t>OPĆA I SIGURNOSNA RASVJETA</t>
  </si>
  <si>
    <t>-</t>
  </si>
  <si>
    <t>ULAZNA ZGRADA S UPRAVOM</t>
  </si>
  <si>
    <t>4.1.</t>
  </si>
  <si>
    <t>Dobava i isporuka, te montaža ugradnog rasvjetnog linijskog sustava, namijenjenog za strukturno postavljanje, horizontalni kut 270° u križanju između zida i stropa, sa LED izvorima svjetlosti i direktnom distribucijom svjetlosti za strukturnu ugradnju u sjecišta između zida i stropa, sa upuštenom LED svjetiljkom 12mm. Dimenzije DxŠxV: Lx48x58mm. Svjetiljka treba zadovoljavati sve uvjete prema standardima HRN EN 55015+A2, te zadovoljavati opće zahtjeve standarda proizvodnje HRN EN 60598-1.</t>
  </si>
  <si>
    <t xml:space="preserve">Tip: ML_12 BL1300 LED strip 24V DC 11,2W/m IP00 CRI&gt;80 3000K WHITE. Oznaka u projektu "LED L1"    </t>
  </si>
  <si>
    <t>ili jednakovrijedan proizvod:</t>
  </si>
  <si>
    <t>Kriteriji mjerodavni za ocjenu jednakovrijednosti:</t>
  </si>
  <si>
    <t>- Ugradni rasvjetni linijski sustav, namijenjen za strukturno postavljanje, konfiguracija u zatvorenim oblicima, horizontalni kut 270° u križanju između zida i stropa, sa LED izvorima svjetlosti i direktnom simetričnom distribucijom svjetlosti;
- Kućište rasvjetnog sustava mora biti od eloksiranog aluminija, bojanog u bijelu boju, sa termalnom disipacijskom trakom, sa upuštenom LED svjetiljkom minimalno 10mm. Samo kućište mora imati ulogu nosača gips-kartonske ploče debljine 12.5mm;
- Dimenzije rasvjetnog linijskog sustava DxŠxV: Lx48x58mm, uz moguće odstupanje ±3%;
- Opalni difuzor transmisije minimalno 70%;
- Integriran sustav osiguranja konstantnog napona duž upravljivog segmenta integriranog kruga (IC) LED pogona;
- Razmak između SMD LED čipova (pitch) maksimalno 8.5mm;
- Elektronička DALI LED predspojna naprava, minimalno cosφ≥0.90, THD&lt;20%;
- Klasa zaštite III;
- UGR&lt;22 sukladno HRN EN 12464-1:2012 ili jednakovrijedno;
- Minimalna efikasnost svjetiljke (LEF) 82 lm/W; 
- Maksimalno instalirano 12W/m ukupne snage sustava;
- Izlazni svjetlosni tok minimalno 910 lm/m;
- Temperatura boje 3000K, minimalno CRI≥80 SDCM&lt;3;
- Životni vijek LED pogona minimalno 60000h L80 B10;   -Miinimalna mehanička zaštita IP40 prema HRN EN 60529 ili jednakovrijedno;
- Minimalna energetska kartica klase A+ prema EU 874/2012 ili jednakovrijedno;
- Mora biti proizvedena prema HRN EN 60598-1:2015/Ispr.1:2016 standardima, te svi relevantni podaci za ocjenu jednakovrijednosti moraju biti prezentirani sukladno HRN EN 13032-1 i HRN EN 13032-4 ili jednakovrijedno.</t>
  </si>
  <si>
    <t>4.2.</t>
  </si>
  <si>
    <r>
      <t>Dobava i isporuka, montaža i spajanje ugradne svjetiljke sa LED izvorima svjetlosti i direktnom distribucijom svjetlosti, energetska kartica klase A+ prema EU 874/2012, proizvedenog sukladno zahtjevima standarda proizvodnje HRN EN 60598-1:2009 - CEI 34.21, svjetiljka se isporučuje sa 1m priključnim kabelom 2x0.75mm</t>
    </r>
    <r>
      <rPr>
        <vertAlign val="superscript"/>
        <sz val="10"/>
        <rFont val="Arial"/>
        <family val="2"/>
        <charset val="238"/>
      </rPr>
      <t>2</t>
    </r>
    <r>
      <rPr>
        <sz val="10"/>
        <rFont val="Arial"/>
        <family val="2"/>
        <charset val="238"/>
      </rPr>
      <t>. Instaliran priključni kabel 2 x 0.75 mm² dužine 1m. Dimenzije LxWxH/DxH (mm): 190x59, otvor za ugradnju dimenzija LxWxH/DxH (mm): 145x110, te sa mehaničkom zaštitom IP44, sukladno HRN EN 60529+A1.</t>
    </r>
  </si>
  <si>
    <t>Proizvođač: Regiolux GmbH
Tip: RDES-O/190 LED 2000 21W 830 IP44 ET ws, opal. Oznaka u projektu "S1"</t>
  </si>
  <si>
    <t>Dizajn: svjetiljka za ugradnju u g/k strop,  Dimenzije DxV: 190x59mm, uz moguće odstupanje ±10%;
- Kućište izrađenog od lijevanog aluminija bojanog u bijelu boju RAL 9016;
- Direktna širokosnopna svjetlosna distribucija;
- Integrirani LED driver sa svjetiljkom, spreman za priključak na mrežu, sa instaliranim priključnim kabelom dužine minimalno 1m;
- Minimalna efikasnost svjetiljke (LEF) 95.9 lm/W;
- Maksimalno instalirano 21W ukupne snage sustava;
- Minimalno ukupnog izlaznog svjetlosnog toka svjetiljke 2010lm;
- Temperatura boje 4000K, minimalno CRI &gt;80;
- Životni vijek LED izvora minimalno 70000h L70 B10;
- Minimalna mehanička zaštita IP44 prema HRN EN 60529 ili jednakovrijedno;
- Minimalna energetska kartica klase A+ prema EU 874/2012 ili jednakovrijedno;
- Mora biti proizvedena prema HRN EN 60598-1:2015/Ispr.1:2016 standardima, te svi relevantni podaci za ocjenu jednakovrijednosti moraju biti prezentirani sukladno HRN EN 13032-1 i HRN EN 13032-4 ili jednakovrijedno.</t>
  </si>
  <si>
    <t>4.3.</t>
  </si>
  <si>
    <t>Dobava i isporuka, te montaža ugradne svjetiljke sa LED izvorima svjetlosti i direktnom distribucijom svjetlosti, energetska kartica klase A+ prema EU 874/2012. Kućište svjetiljke od ekstrudiranog aluminijskog profila, višeslojno elektrostatsko bojanje epoksi-poliesterskim prahom u crnu boju, sa akrilnim opalnim difuzorom, izrađenim od UV i temperaturno otpornog PMMA. Dimenzije svjetiljke DxŠxV: 1450x80x80mm, sa mehaničkom zaštitom IP54.</t>
  </si>
  <si>
    <t>Proizvođač: LTS GmbH
Tip: Lichtkanal 70 IP54 LED 1630lm DALI 1450mm. Oznaka u projektu "S2.1"</t>
  </si>
  <si>
    <t>Ugradne stropne svjetiljka sa LED izvorima svjetlosti i direktnom distribucijom svjetlosti, dimenzija DxŠxV: 1450x80x80mm, uz moguće odstupanje ±10%;
- Kućište svjetiljke mora biti izrađenog od ekstrudiranog aluminijskog profila, višeslojno elektrostatski bojano epoksi-poliesterskim prahom u crnu boju;
- Difuzor mora biti izrađen od UV i temperaturno otpornog opalnog akrilnog PMMA ili jednakovrijedno;
- UGR&lt;22 sukladno HRN EN 12464-1:2012 ili jednakovrijedno;
- Elektronička LED predspojna naprava integrirana u kućište svjetiljke, napajan sa mrežnog priključka 220-240V 0/50-60 Hz;
- Klasa zaštite I;
- Minimalna efikasnost svjetiljke (LEF) 85 lm/W; 
- Maksimalna instalirana ukupna snaga sustava 19W;
- Minimalno ukupnog izlaznog svjetlosnog toka svjetiljke 1630lm;
- Temperatura boje 3000K, minimalno CRI≥80 SDCM&lt;3;
- Životni vijek LED pogona minimalno 50.000h L80 B20 pri ta 25°C;
- Minimalna mehanička zaštita IP54 prema HRN EN 60529 ili jednakovrijedno;
- Minimalna energetska kartica klase A+ prema EU 874/201 ili jednakovrijedno;
- Mora biti proizvedena prema HRN EN 60598-1:2015/Ispr.1:2016 standardima, te svi relevantni podaci za ocjenu jednakovrijednosti moraju biti prezentirani sukladno HRN EN 13032-1 i HRN EN 13032-4 ili jednakovrijedno.</t>
  </si>
  <si>
    <t>4.4.</t>
  </si>
  <si>
    <t>Dobava i isporuka, te montaža ugradne svjetiljke sa LED izvorima svjetlosti i direktnom distribucijom svjetlosti, energetska kartica klase A+ prema EU 874/2012. Kućište svjetiljke od ekstrudiranog aluminijskog profila, višeslojno elektrostatsko bojanje epoksi-poliesterskim prahom u crnu boju, sa akrilnim opalnim difuzorom, izrađenim od UV i temperaturno otpornog PMMA. Dimenzije svjetiljke DxŠxV: 4250x80x80mm, sa mehaničkom zaštitom IP54.</t>
  </si>
  <si>
    <t>Proizvođač: LTS GmbH
Tip: Lichtkanal 70 IP54 LED 9200lm DALI 4250mm. Oznaka u projektu "S2.2"</t>
  </si>
  <si>
    <t>Ugradne stropne svjetiljka sa LED izvorima svjetlosti i direktnom distribucijom svjetlosti, dimenzija DxŠxV: 4250x80x80mm, uz moguće odstupanje ±10%;
- Kućište svjetiljke mora biti izrađenog od ekstrudiranog aluminijskog profila, višeslojno elektrostatski bojano epoksi-poliesterskim prahom u crnu boju;
- Difuzor mora biti izrađen od UV i temperaturno otpornog opalnog akrilnog PMMA ili jednakovrijedno;
- UGR&lt;22 sukladno HRN EN 12464-1:2012 ili jednakovrijedno;
- Elektronička LED predspojna naprava integrirana u kućište svjetiljke, napajan sa mrežnog priključka 220-240V 0/50-60 Hz;
- Klasa zaštite I;
- Minimalna efikasnost svjetiljke (LEF) 86 lm/W; 
- Maksimalna instalirana ukupna snaga sustava 106W;
- Minimalno ukupnog izlaznog svjetlosnog toka svjetiljke 9200lm;
- Temperatura boje 3000K, minimalno CRI≥80 SDCM&lt;3;
- Životni vijek LED pogona minimalno 50.000h L80 B20 pri ta 25°C;
- Minimalna mehanička zaštita IP54 prema HRN EN 60529 ili jednakovrijedno;
- Minimalna energetska kartica klase A+ prema EU 874/201 ili jednakovrijedno;
- Mora biti proizvedena prema HRN EN 60598-1:2015/Ispr.1:2016 standardima, te svi relevantni podaci za ocjenu jednakovrijednosti moraju biti prezentirani sukladno HRN EN 13032-1 i HRN EN 13032-4 ili jednakovrijedno.</t>
  </si>
  <si>
    <t>4.5.</t>
  </si>
  <si>
    <t>Dobava i isporuka, montaža i spajanje ugradne svjetiljke za ugradnju u gips-kartonski strop sa LED izvorima svjetlosti i direktnom distribucijom svjetlosti, energetska kartica klase A+ prema EU 874/2012, proizvedenog sukladno zahtjevima standarda proizvodnje HRN EN 60598-1:2009 - CEI 34.21. DALI LED driver integriran u kućište svjetiljke, napajan sa mrežnog priključka 220-240V 50-60Hz. Klasa zaštite II, te sa mehaničkom zaštitom IP20/IP44, sukladno HRN EN 60529+A1.</t>
  </si>
  <si>
    <t>Proizvođač: Regiolux GmbH
Tip: PEMP/625 LED 3700 32W 840 ET DALI vw. Oznaka u projektu "S3"</t>
  </si>
  <si>
    <t>Dizajn: svjetiljka za ugradnju u gips-kartonski strop, dimenzije DxŠxV:622x622x13mm,dimenzije otvora stropa DxŠxV:612x612, uz moguće odstupanje ±10%;
- Kućište izrađenog od tankog aluminijskog okvira, višeslojno elektrostatsko bojanje epoksi-poliesterskim prahom u bijelu boju;
- Mikroprizmatični difuzor koji osigurava UGR&lt;19 sukladno HRN EN 12464-1:2012 ili jednakovrijedno;
- Elektronička DALI LED predspojna naprava dolazi sa svjetiljkom, spremna za priključak na mrežu, sa instaliranim priključnim kabelom dužine minimalno 1m, napajana sa mrežnog priključka 220-240V 50-60 Hz;
- Minimalna efikasnost svjetiljke (LEF) 116 lm/W;
- Maksimalna instalirana ukupna snaga sustava 33W;
- Minimalno ukupnog izlaznog svjetlosnog toka svjetiljke 3770m;
- Temperatura boje 4000K, minimalno CRI &gt;80;
- Životni vijek LED izvora minimalno 70000h L70 B10;
- Minimalna mehanička zaštita IP20/IP44 prema HRN EN 60529 ili jednakovrijedno;
- Minimalna energetska kartica klase A+ prema EU 874/2012 ili jednakovrijedno;
- Mora biti proizvedena prema HRN EN 60598-1:2015/Ispr.1:2016 standardima, te svi relevantni podaci za ocjenu jednakovrijednosti moraju biti prezentirani sukladno HRN EN 13032-1 i HRN EN 13032-4 ili jednakovrijedno.</t>
  </si>
  <si>
    <t>4.6.</t>
  </si>
  <si>
    <t>Dobava i isporuka, te montaža nadgradne svjetiljke sa LED izvorima svjetlosti i direktnom distribucijom svjetlosti, dimenzija DxŠxV: 1300x152x102mm, te sa mehaničkom zaštitom IP66 IK08.</t>
  </si>
  <si>
    <t>Proizvođač: Disano Illuminazione SpA
Tip: 927 5585lm 840 EB IP66 IK08 grey. Oznaka u projektu "S4"</t>
  </si>
  <si>
    <t>Nadgradna zidna svjetiljka sa LED izvorima svjetlosti i direktno/indirektnom distribucijom svjetlosti, dimenzija DxŠxV: 1300x152x102mm, uz moguće odstupanje ±10%;
- Kućište od precizno izlivenog, samogasivog, UV stabilnog sivog polikarbonata, visoke mehaničke otpornosti;
- Difuzor od precizno izlivenog, samogasivog, UV stabiliziranog transparentnog polikarbonata;
- Svjetiljka mora imati integriran sustav bolje kontrole i iskoristivosti svjetiljke;
- UGR &lt;25 sukladno HRN EN 12464-1:2012 ili jednakovrijedno;
- Elektronička LED predspojna naprava integrirana u kućište svjetiljke, minimalno cosφ≥0.95, napajan sa mrežnog priključka 220-240V 0/50-60 Hz;
- Minimalna efikasnost svjetiljke (LEF) 143 lm/W;
- Maksimalna instalirana ukupna snaga sustava 40W;
- Izlazni svjetlosni tok minimalno 5580 lm;
- Temperatura boje 4000K, CRI &gt;80, konzistentnost boje SDCM&lt;3;
- Životni vijek LED izvora minimalno 50.000h L80 B20;
- Minimalna mehanička zaštita IP66 IK08 prema HRN EN 60529+A1 odn. standardu HRN EN 62262 ili jednakovrijedno;
- Klasa požarne otpornosti "F";
- Minimalna energetska kartica klase A+ prema EU 874/2012 ili jednakovrijedno;
- Svjetiljka mora biti proizvedena sukladno ENEC VDE ili jednakovrijedno;</t>
  </si>
  <si>
    <t>- Mora biti proizvedena prema HRN EN 60598-1:2015/Ispr.1:2016 standardima, te svi relevantni podaci za ocjenu jednakovrijednosti moraju biti prezentirani sukladno HRN EN 13032-1 i HRN EN 13032-4 ili jednakovrijedno.</t>
  </si>
  <si>
    <t>4.7.</t>
  </si>
  <si>
    <t>Dobava i isporuka, te montaža nadgradne svjetiljke sa LED izvorima svjetlosti i direktnom distribucijom svjetlosti, sa inverterom za nužnu rasvjetu minimalne autonomije 60min, dimenzija DxŠxV: 1300x152x102mm, te sa mehaničkom zaštitom IP66 IK08.</t>
  </si>
  <si>
    <t>Proizvođač: Disano Illuminazione SpA
Tip: 927 5585lm 840 EB EM 1h IP66 IK08 grey. Oznaka u projektu "S4em"</t>
  </si>
  <si>
    <t>Nadgradna zidna svjetiljka sa LED izvorima svjetlosti i direktno/indirektnom distribucijom svjetlosti, dimenzija DxŠxV: 1300x152x102mm, uz moguće odstupanje ±10%;
- Kućište od precizno izlivenog, samogasivog, UV stabilnog sivog polikarbonata, visoke mehaničke otpornosti;
- Difuzor od precizno izlivenog, samogasivog, UV stabiliziranog transparentnog polikarbonata;
- Svjetiljka mora imati integriran sustav bolje kontrole i iskoristivosti svjetiljke;
- UGR &lt;25 sukladno HRN EN 12464-1:2012 ili jednakovrijedno;
- Elektronička LED predspojna naprava integrirana u kućište svjetiljke, minimalno cosφ≥0.95, sa inverterom i baterijom autonomije minimalno 60 minuta za nužnu rasvjetu, napajan sa mrežnog priključka 220-240V 0/50-60 Hz;
- Minimalna efikasnost svjetiljke (LEF) 143 lm/W;
- Maksimalna instalirana ukupna snaga sustava 40W;
- Izlazni svjetlosni tok minimalno 5580 lm;
- Temperatura boje 4000K, CRI &gt;80, konzistentnost boje SDCM&lt;3;
- Životni vijek LED izvora minimalno 50.000h L80 B20;
- Minimalna mehanička zaštita IP66 IK08 prema HRN EN 60529+A1 odn. standardu HRN EN 62262 ili jednakovrijedno;
- Klasa požarne otpornosti "F";
- Minimalna energetska kartica klase A+ prema EU 874/2012 ili jednakovrijedno;
- Svjetiljka mora biti proizvedena sukladno ENEC VDE ili jednakovrijedno
- Mora biti proizvedena prema HRN EN 60598-1:2015/Ispr.1:2016 standardima, te svi relevantni podaci za ocjenu jednakovrijednosti moraju biti prezentirani sukladno HRN EN 13032-1 i HRN EN 13032-4 ili jednakovrijedno.</t>
  </si>
  <si>
    <t>4.8.</t>
  </si>
  <si>
    <t xml:space="preserve">Dobava i isporuka, montaža i spajanje ugradne svjetiljke za ugradnju u gips-kartonski strop sa LED izvorima svjetlosti i direktnom distribucijom svjetlosti, energetska kartica klase A+ prema EU 874/2012. DALI LED driver integriran u kućište svjetiljke, napajan sa mrežnog priključka 220-240V 50-60Hz. Klasa zaštite II, te sa mehaničkom zaštitom IP20, sukladno HRN EN 60529+A1.  </t>
  </si>
  <si>
    <t>Proizvođač: Illuxtron International B.V.
Tip: AVIORA 3200lm 840 85° UGR&lt;19 DALI 1720x100mm IP20. Oznaka u projektu "S5"</t>
  </si>
  <si>
    <t>Dizajn: svjetiljka za ugradnju u gips-kartonski strop, dimenzije DxŠxV:1720x100x21mm, uz moguće odstupanje ±10%;
- Kućište izrađenog od tankog čeličnog lima, višeslojno elektrostatsko bojanje epoksi-poliesterskim prahom u bijelu boju;
- Optika od polikarbonatnih leća koje osiguravaju UGR&lt;19 sukladno HRN EN 12464-1:2012 ili jednakovrijedno;
- Elektronička DALI LED predspojna naprava dolazi sa svjetiljkom, spremna za priključak na mrežu napajana sa mrežnog priključka 220-240V 50-60 Hz;
- Minimalna efikasnost svjetiljke (LEF) 110 lm/W;
- Maksimalna instalirana ukupna snaga sustava 27W;
- Minimalno ukupnog izlaznog svjetlosnog toka svjetiljke 3200m;
- Temperatura boje 4000K, minimalno CRI &gt;80;
- Životni vijek LED izvora minimalno 50000h L80 B10;
- Minimalna mehanička zaštita IP20 prema HRN EN 60529 ili jednakovrijedno;
- Minimalna energetska kartica klase A+ prema EU 874/2012 ili jednakovrijedno;
- Mora biti proizvedena prema HRN EN 60598-1:2015/Ispr.1:2016 standardima, te svi relevantni podaci za ocjenu jednakovrijednosti moraju biti prezentirani sukladno HRN EN 13032-1 i HRN EN 13032-4 ili jednakovrijedno.</t>
  </si>
  <si>
    <t>4.9.</t>
  </si>
  <si>
    <r>
      <t>Dobava i isporuka, te montaža ovjesne svjetiljke sa LED izvorima svjetlosti i indirektnom distribucijom svjetlosti. Kućište izrađeno od zakrivljeni ekstrudiranog aluminijskog profila, višeslojno elektrostatsko bojanje epoksi-poliesterskim prahom u bijelu boju (RAL 9016). Pogon LED sa izvorima svjetlosti 4000K CRI&gt;80 SDCM&lt;3, životni vijek 60.000h L80 B20. DALI LED driver integriran u rozetu svjetiljke, napajan sa mrežnog priključka 220-240V 50-60Hz. Klasa zaštite II. Svjetiljka se isporučuje sa ovjesom. Maksimalni presjek priključnog kabela 2.5mm</t>
    </r>
    <r>
      <rPr>
        <vertAlign val="superscript"/>
        <sz val="10"/>
        <rFont val="Arial"/>
        <family val="2"/>
        <charset val="238"/>
      </rPr>
      <t>2</t>
    </r>
    <r>
      <rPr>
        <sz val="10"/>
        <rFont val="Arial"/>
        <family val="2"/>
        <charset val="238"/>
      </rPr>
      <t>. Dimenzije svjetiljke DxŠxV: Ø1000 x 35 mm, težine 3,29kg. Mehanička zaštita IP40.</t>
    </r>
  </si>
  <si>
    <t>Proizvođač: Panzeri Carlo s.r.l.
Tip: Brooklyn Round 100 360° 2130lm 830 DALI 1000mm. Oznaka u projektu "S6.2"</t>
  </si>
  <si>
    <t>- Ovjesna svjetiljka sa LED izvorima svjetlosti i direktnom distribucijom svjetlosti, dimenzija DxŠxV: Ø1000 x 35 mm, težine 3.29kg, uz moguće odstupanje ±10%;
- Kućište izrađenog od zakrivljeni ekstrudiranog aluminijskog profila, višeslojno elektrostatsko bojanje epoksi-poliesterskim prahom u bijelu boju;
- DIfuzor od ekstrudiranog opalnog polikarbonata ili jednakovrijedno;
- Elektronička DALI LED predspojna naprava integrirana u rozetu svjetiljke, napajana sa mrežnog priključka 220-240V 50-60 Hz;
- Klasa zaštite II;
- Minimalna efikasnost svjetiljke (LEF) 38 lm/W; 
- Maksimalna instalirana ukupna snaga sustava 56W;
- Minimalno ukupnog izlaznog svjetlosnog toka svjetiljke 2130lm;
- Temperatura boje 4000K, minimalno CRI≥80 SDCM&lt;3;
- Životni vijek LED pogona minimalno 60.000h L80 B20 pri ta 25°C;
- Minimalna mehanička zaštita IP40 prema HRN EN 60529 ili jednakovrijedno;
- Minimalna energetska kartica klase A+ prema EU 874/2012 ili jednakovrijedno;
- Mora biti proizvedena prema HRN EN 60598-1:2015/Ispr.1:2016 standardima, te svi relevantni podaci za ocjenu jednakovrijednosti moraju biti prezentirani sukladno HRN EN 13032-1 i HRN EN 13032-4 ili jednakovrijedno.</t>
  </si>
  <si>
    <t>4.10.</t>
  </si>
  <si>
    <r>
      <t>Dobava i isporuka, te montaža ovjesne svjetiljke sa LED izvorima svjetlosti i indirektnom distribucijom svjetlosti. Kućište izrađeno od zakrivljeni ekstrudiranog aluminijskog profila, višeslojno elektrostatsko bojanje epoksi-poliesterskim prahom u bijelu boju (RAL 9016). Pogon LED sa izvorima svjetlosti 4000K CRI&gt;80 SDCM&lt;3, životni vijek 60.000h L80 B20. DALI LED driver integriran u rozetu svjetiljke, napajan sa mrežnog priključka 220-240V 50-60Hz. Klasa zaštite II. Svjetiljka se isporučuje sa ovjesom. Maksimalni presjek priključnog kabela 2.5mm</t>
    </r>
    <r>
      <rPr>
        <vertAlign val="superscript"/>
        <sz val="10"/>
        <rFont val="Arial"/>
        <family val="2"/>
        <charset val="238"/>
      </rPr>
      <t>2</t>
    </r>
    <r>
      <rPr>
        <sz val="10"/>
        <rFont val="Arial"/>
        <family val="2"/>
        <charset val="238"/>
      </rPr>
      <t>. Dimenzije svjetiljke DxŠxV: Ø1950 x 35mm, težine 5.83kg. Mehanička zaštita IP40.</t>
    </r>
  </si>
  <si>
    <t xml:space="preserve">Proizvođač: Panzeri Carlo s.r.l.
Tip: Brooklyn Round 200 360° 4260lm 830 DALI 1948mm. Oznaka u projektu "S6.1"  </t>
  </si>
  <si>
    <t>Ovjesna svjetiljka sa LED izvorima svjetlosti i direktnom distribucijom svjetlosti, dimenzija DxŠxV: Ø1950 x 35mm, težine 5.83kg, uz moguće odstupanje ±10%;
- Kućište izrađenog od zakrivljeni ekstrudiranog aluminijskog profila, višeslojno elektrostatsko bojanje epoksi-poliesterskim prahom u bijelu boju;
- DIfuzor od ekstrudiranog opalnog polikarbonata ili jednakovrijedno;
- Elektronička DALI LED predspojna naprava integrirana u rozetu svjetiljke, napajana sa mrežnog priključka 220-240V 50-60 Hz;
- Klasa zaštite II;
- Minimalna efikasnost svjetiljke (LEF) 38 lm/W; 
- Maksimalna instalirana ukupna snaga sustava 109W;
- Minimalno ukupnog izlaznog svjetlosnog toka svjetiljke 4260lm;
- Temperatura boje 4000K, minimalno CRI≥80 SDCM&lt;3;
- Životni vijek LED pogona minimalno 60.000h L80 B20 pri ta 25°C;
- Minimalna mehanička zaštita IP40 prema HRN EN 60529 ili jednakovrijedno;
- Minimalna energetska kartica klase A+ prema EU 874/2012 ili jednakovrijedno;
- Mora biti proizvedena prema HRN EN 60598-1:2015/Ispr.1:2016 standardima, te svi relevantni podaci za ocjenu jednakovrijednosti moraju biti prezentirani sukladno HRN EN 13032-1 i HRN EN 13032-4 ili jednakovrijedno.</t>
  </si>
  <si>
    <t>4.11.</t>
  </si>
  <si>
    <r>
      <t>Dobava i isporuka, te montaža dekorativne ovjesne svjetiljke sa LED retrofit izvorima svjetlosti i direktnom distribucijom svjetlosti. Svjetiljka je izrađena od kompozitnog materijala napravljenog od polimera i filca izrađenog od 100% vune. Sjenilo se spaja drukerima prilikom montaže što omogućuje flat pack ambalažu. Svjetiljka je napajana preko tekstilnog kabela 2x0,75m</t>
    </r>
    <r>
      <rPr>
        <vertAlign val="superscript"/>
        <sz val="10"/>
        <rFont val="Arial"/>
        <family val="2"/>
        <charset val="238"/>
      </rPr>
      <t>2</t>
    </r>
    <r>
      <rPr>
        <sz val="10"/>
        <rFont val="Arial"/>
        <family val="2"/>
        <charset val="238"/>
      </rPr>
      <t xml:space="preserve"> maksimalno 2000mm sa mrežnog priključka 220-240V 50-60Hz. Klasa zaštite I. Svjetiljka se isporučuje sa ovjesom. Maksimalni presjek priključnog kabela 2.5mm</t>
    </r>
    <r>
      <rPr>
        <vertAlign val="superscript"/>
        <sz val="10"/>
        <rFont val="Arial"/>
        <family val="2"/>
        <charset val="238"/>
      </rPr>
      <t>2</t>
    </r>
    <r>
      <rPr>
        <sz val="10"/>
        <rFont val="Arial"/>
        <family val="2"/>
        <charset val="238"/>
      </rPr>
      <t>. Dimenzije svjetiljke DxŠxV: Ø260x200mm. Mehanička zaštita IP20.</t>
    </r>
  </si>
  <si>
    <t>Proizvođač: Spacetime d.o.o.
Tip: Overlap - E27 - LED 9W 2700K IP20. Oznaka u projektu "S7"</t>
  </si>
  <si>
    <r>
      <t>Ovjesna dekorativna svjetiljka sa LED retrofit izvorima svjetlosti i direktnom distribucijom svjetlosti, dimenzija DxŠxV: Ø260x200mm, uz moguće odstupanje ±10%;
- Svjetiljka je izrađena od kompozitnog materijala napravljenog od polimera i filca izrađenog od 100% vune. Sjenilo se spaja drukerima prilikom montaže što omogućuje flat pack ambalažu ili jednakovrijedno;
- Svjetiljka je napajana preko tekstilnog kabela 2x0,75m</t>
    </r>
    <r>
      <rPr>
        <vertAlign val="superscript"/>
        <sz val="10"/>
        <rFont val="Arial"/>
        <family val="2"/>
        <charset val="238"/>
      </rPr>
      <t>2</t>
    </r>
    <r>
      <rPr>
        <sz val="10"/>
        <rFont val="Arial"/>
        <family val="2"/>
        <charset val="238"/>
      </rPr>
      <t xml:space="preserve"> maksimalno 2000mm sa mrežnog priključka 220-240V 50-60Hz;
- Klasa zaštite I;
- Izvor svjetlosti P CLAS A 60 FR 9 W/2700 K E27 ili jednakovrijedno; 
- Temperatura boje 2700K, minimalno CRI≥80 SDCM&lt;6;
- Životni vijek LED pogona minimalno 25.000h L80 pri ta 25°C;
- Minimalna mehanička zaštita IP20 prema HRN EN 60529 ili jednakovrijedno;
- Minimalna energetska kartica klase A+ prema EU 874/2012 ili jednakovrijedno;
- Mora biti proizvedena prema HRN EN 60598-1:2015/Ispr.1:2016 standardima, te svi relevantni podaci za ocjenu jednakovrijednosti moraju biti prezentirani sukladno HRN EN 13032-1 i HRN EN 13032-4 ili jednakovrijedno</t>
    </r>
  </si>
  <si>
    <t>4.12.</t>
  </si>
  <si>
    <t>Dobava i isporuka, montaža i spajanje ugradne svjetiljke za ugradnju u gips-kartonski strop bez vidljivog prstena (trimless) sa LED izvorima svjetlosti i direktnom distribucijom svjetlosti emisije snopa 26°, energetska kartica klase A+ prema EU 874/2012. Elektronička LED predspojna naprava, pf ≥0.9, 220-240V 50-60Hz, klasa zaštite II, napajana sa mrežnog priključka 220-240V 50-60Hz. Mehanička zaštita IP40, sukladno HRN EN 60529+A1.</t>
  </si>
  <si>
    <t>Proizvođač: Macrolux srl 
Tip: TORCH T0 7,6W 220mA 1000Lm CRI&gt; 90 3000K. Oznaka u projektu "S8"</t>
  </si>
  <si>
    <t>Dizajn: svjetiljka za ugradnju u gips-kartonski strop bez vidljivog prstena (trimless), sa LED izvorima svjetlosti i direktnom distribucijom svjetlosti emisije snopa 26°, dimenzije DxŠxV:Ø40x100 mm; otvor za ugradnju u strop Ø65/70 mm, uz moguće odstupanje ±10%;
- Kućište izrađenog od aluminija, sa unutarnjim reflektorom višeslojno elektrostatsko bojanje epoksi-poliesterskim prahom u crnu boju;
- Elektronička LED predspojna naprava, pf ≥0.9, 220-240V 50-60Hz, klasa zaštite II, napajana sa mrežnog priključka 220-240V 50-60Hz;
- Minimalna efikasnost svjetiljke (LEF) 119 lm/W;
- Maksimalna instalirana ukupna snaga sustava 8W;
- Minimalno ukupnog izlaznog svjetlosnog toka svjetiljke 900m;
- Temperatura boje 3000K, minimalno CRI &gt;80;
- Životni vijek LED izvora minimalno 50000h L80 B10;
- Minimalna mehanička zaštita IP40 prema HRN EN 60529 ili jednakovrijedno;
- Minimalna energetska kartica klase A+ prema EU 874/2012 ili jednakovrijedno;
- Mora biti proizvedena prema HRN EN 60598-1:2015/Ispr.1:2016 standardima, te svi relevantni podaci za ocjenu jednakovrijednosti moraju biti prezentirani sukladno HRN EN 13032-1 i HRN EN 13032-4 ili jednakovrijedno.</t>
  </si>
  <si>
    <t>4.13.</t>
  </si>
  <si>
    <t>Dobava i isporuka, montaža i spajanje ugradnog rasvjetnog kombiniranog sustava sa linijskim elementima sa direktnom difuznom distribucijom svjetlosti i spot elementima direktnom distribucijom svjetlosti emisije snopa 26°, namijenjenog za strukturno postavljanje, konfiguracija u zatvorenu kontrukciju, horizontalni kut 270°. Elektroničke DALI LED predspojne naprave, pf ≥0.9, 220-240V 50-60Hz, klasa zaštite III, napajane sa mrežnog priključka 220-240V 50-60Hz. Mehanička zaštita IP40, sukladno HRN EN 60529+A1.</t>
  </si>
  <si>
    <t>Tip: MTO_45+TORCH T9 130 7.6W 1000Lm 930 class A+. Oznaka u projektu "S9"</t>
  </si>
  <si>
    <t>Dizajn: ugradni rasvjetni kombinirani sustav sa linijskim i spot elementima (specificirani zasebno), namijenjenog za strukturno postavljanje, konfiguracija u zatvorenu kontrukciju, horizontalni kut 270°, dimenzije DxŠxV:(2x4850+2x3440) x61x64.5mm; otvor za ugradnju u strop DxŠxV:(2x4850+2x3440)x52x90mm, maksimalne težine sustava 1,77kg/m uz moguće odstupanje ±10%;
- Kućište izrađenog od ekstrudiranog anodiziranog aluminija, višeslojno elektrostatsko bojanje epoksi-poliesterskim prahom u bijelu boju;
- Spot elementi sa direktnom distribucijom svjetlosti emisije snopa 26° uz moguće odstupanje ±10%;
- Opalni difuzor na linijskim elemntima sa minimalnom transparentnosti difuzora od 64% ili jednakovrijedno;
- Kod linijskih elemenata integriran sustav osiguranja konstantnog napona duž upravljivog segmenta integriranog kruga (IC) LED pogona, sa razmakom između SMD LED čipova (pitch) maksimalno 8.5mm;
- Elektronička DALI LED predspojna naprava, minimalno cosφ≥0.90, THD&lt;20%;
- Klasa zaštite III;
- UGR&lt;22 sukladno HRN EN 12464-1:2012 ili jednakovrijedno;
- Minimalna efikasnostrasvjetnog sustava (LEF) 58 lm/W; 
- Maksimalno instalirano 400W ukupne snage sustava;
- Izlazni svjetlosni tok minimalno 21504 lm;
- Temperatura boje 3000K, minimalno CRI≥90 SDCM&lt;3;
- Životni vijek LED pogona minimalno 60000h L80 B10;                                                              
- Minimalna mehanička zaštita IP40 prema HRN EN 60529 ili jednakovrijedno;
- Minimalna energetska kartica klase A+ prema EU 874/2012 ili jednakovrijedno;
- Mora biti proizvedena prema HRN EN 60598-1:2015/Ispr.1:2016 standardima, te svi relevantni podaci za ocjenu jednakovrijednosti moraju biti prezentirani sukladno HRN EN 13032-1 i HRN EN 13032-4 ili jednakovrijedno.</t>
  </si>
  <si>
    <t>4.14.</t>
  </si>
  <si>
    <t>Dobava i isporuka, montaža i spajanje ugradne stropne svjetiljke nužne rasvjete, proizvedene sukladno standardu proizvodnje HRN EN 60598-1:2008 (CEI 34.21), HRN EN 60598-2-22:2008, HRN EN 62384:2008, HRN EN 62384:2008 i HRN EN 50172:2008, te sa mehaničkom zaštitom IP20, sukladno HRN EN 60529: 2000+A1: 2008. Udaljenost uočavanja VD 25m. POWER LEDs, svjetlina &gt;300cd/m², sukladno prema normi HRN EN 1838.</t>
  </si>
  <si>
    <t>Proizvođač: TM TECHNOLOGIE                                Tip: ONTEC G E1B 301 M AT pictogram "smjer dolje". Oznaka u projektu "P1"</t>
  </si>
  <si>
    <r>
      <t>Dizajn: ugradna stropna svjetiljka nužne rasvjete predviđena za ugradnju u spušteni g/k strop sa dvostranim verikalnim prosvijetljenim pokazivačem smjera "smjer dolje";
- Pokazivač smjera evakuacije jednostrano prosvijetljen, dimenzija DxŠxV: 251x125x3mm, uz moguće odstupanje ±10%, osigurava minimalnu udaljenost uočavanja 25m prema normi HRN EN 1838, odn. HRN EN 50172;
- Minimalna luminancija pokazivača smjera 300 cd/m</t>
    </r>
    <r>
      <rPr>
        <vertAlign val="superscript"/>
        <sz val="10"/>
        <rFont val="Arial"/>
        <family val="2"/>
        <charset val="238"/>
      </rPr>
      <t>2</t>
    </r>
    <r>
      <rPr>
        <sz val="10"/>
        <rFont val="Arial"/>
        <family val="2"/>
        <charset val="238"/>
      </rPr>
      <t>;
- Baterija tip Ni-Cd HT 3.6V minimalno 0.8Ah;
- Elektronička LED predspojna naprava sa invereterom u izvedbi sa autotest elektronikom za periodičko samotestiranje svjetiljke, integrirana u kućište svjetiljke, napajan sa mrežnog priključka 220-240V 0/50-60 Hz;   
- Životni vijek minimalno 50000h L70 B20;
- MInimalna mehanička zaštita IP20 prema HRN EN 60529;
- ENEC certifikat
- Proizvedena prema HRN EN 60598-1:2015/Ispr.1:2016 i HRN EN 60598-2-22:2008 standardima</t>
    </r>
  </si>
  <si>
    <t>4.15.</t>
  </si>
  <si>
    <t>Proizvođač: TM TECHNOLOGIE                                
Tip: ONTEC E E1B 301 M AT 8 LED 3h M pictogram. Oznaka u projektu "P2"</t>
  </si>
  <si>
    <t>4.16.</t>
  </si>
  <si>
    <t>Dobava i isporuka, montaža i spajanje nadgradne svjetiljke nužne rasvjete, proizvedene sukladno standardu proizvodnje HRN EN 60598-1:2008 (CEI 34.21), HRN EN 60598-2-22:2008, HRN EN 62384:2008, HRN EN 62384:2008 i HRN EN 50172:2008, te sa mehaničkom zaštitom IP65, sukladno HRN EN 60529: 2000+A1: 2008. Udaljenost uočavanja VD 25m. POWER LEDs, svjetlina &gt;300cd/m², sukladno prema normi HRN EN 1838.</t>
  </si>
  <si>
    <t>Proizvođač: TM TECHNOLOGIE                                
Tip: ONTEC S M1 301 M AT  pictogram "smjer dolje" IP65. Oznaka u projektu "P5"</t>
  </si>
  <si>
    <r>
      <t>Dizajn: nadgradna zidna/stropna svjetiljka nužne rasvjete, dimenzija DxŠxV: 269x144x40mm, uz moguće odstupanje ±10%, sa pokazivačem smjera "smjer dolje";
- Pokazivač smjera evakuacije, pozadinski prosvijetljen, dimenzija DxŠxV: 251x125x3mm, uz moguće odstupanje ±10%, osigurava minimalnu udaljenost uočavanja 25m prema normi HRN EN 1838, odn. HRN EN 50172;
- Minimalna luminancija pokazivača smjera 300 cd/m</t>
    </r>
    <r>
      <rPr>
        <vertAlign val="superscript"/>
        <sz val="10"/>
        <rFont val="Arial"/>
        <family val="2"/>
        <charset val="238"/>
      </rPr>
      <t>2</t>
    </r>
    <r>
      <rPr>
        <sz val="10"/>
        <rFont val="Arial"/>
        <family val="2"/>
        <charset val="238"/>
      </rPr>
      <t>;
- Baterija tip Ni-Cd HT 3.6V minimalno 1.6Ah;
- Elektronička LED predspojna naprava sa invereterom u izvedbi sa autotest elektronikom za periodičko samotestiranje svjetiljke, integrirana u kućište svjetiljke, napajan sa mrežnog priključka 220-240V 0/50-60 Hz;   
- Životni vijek minimalno 50000h L70 B20;
- MInimalna mehanička zaštita IP65 prema HRN EN 60529;
- ENEC certifikat
- Proizvedena prema HRN EN 60598-1:2015/Ispr.1:2016 i HRN EN 60598-2-22:2008 standardima</t>
    </r>
  </si>
  <si>
    <t>4.17.</t>
  </si>
  <si>
    <t>Dobava i isporuka, montaža i spajanje ugradne stropne svjetiljke nužne rasvjete, proizvedene sukladno standardu proizvodnje HRN EN 60598-1:2008 (CEI 34.21), HRN EN 60598-2-22:2008, HRN EN 62384:2008, HRN EN 62384:2008 i HRN EN 50172:2008, te sa mehaničkom zaštitom IP20, sukladno HRN EN 60529: 2000+A1: 2008, kućišta izrađenog od bijelog polikarbonata, leća i reflektor od PC, svjetiljka se koristi za anti-panik rasvjetu minimalno 0,5lx prema normi HRN EN 1838.</t>
  </si>
  <si>
    <t>Proizvođač: TM TECHNOLOGIE                                                             
Tip: ONTEC C M2 302 M AT 3h IP20 antipanik. Oznaka u projektu "EM1"</t>
  </si>
  <si>
    <t>Dizajn: ugradna stropna svjetiljka nužne rasvjete predviđena za ugradnju u spušteni g/k strop, kućišta izrađenog od bijelog polikarbonata, leća i reflektor od PC, dimenzija ŠxV: Ø68x13mm, dimenzija baterije i invertera DxŠxV: 228x42x29mm, uz moguće odstupanje ±10%;
- Elektronička LED predspojna naprava sa invereterom u izvedbi sa autotest elektronikom za periodičko samotestiranje svjetiljke, integrirana u kućište svjetiljke, napajan sa mrežnog priključka 220-240V 0/50-60 Hz;   
- Anti-panik rasvjeta minimalno 0,5lx prema normi HRN EN 1838;
- Minimalna efikasnost svjetiljke (LEF) 35 lm/W;
- Maksimalno instalirano 8W ukupne snage sustava;
- Izlazni svjetlosni tok minimalno 261lm;
- Životni vijek minimalno 50000h L70 B20;
- IP20 prema HRN EN 60529, odn. HRN EN 62262
- ENEC certifikat
- Proizvedena prema HRN EN 60598-1:2015/Ispr.1:2016 i HRN EN 60598-2-22:2008 standardima</t>
  </si>
  <si>
    <t>4.18.</t>
  </si>
  <si>
    <t>Dobava i isporuka, montaža i spajanje ugradne stropne svjetiljke nužne rasvjete, proizvedene sukladno standardu proizvodnje HRN EN 60598-1:2008 (CEI 34.21), HRN EN 60598-2-22:2008, HRN EN 62384:2008, HRN EN 62384:2008 i HRN EN 50172:2008, te sa mehaničkom zaštitom IP20, sukladno HRN EN 60529: 2000+A1: 2008, kućišta izrađenog od bijelog polikarbonata, leća i reflektor od PC, svjetiljka se koristi za rasvjetu puteva evakuacije, minimalno 1lx prema normi HRN EN 1838.</t>
  </si>
  <si>
    <t>Proizvođač: TM TECHNOLOGIE                                                             
Tip: ONTEC C C1 302 M AT 3h IP20 koridor optika . Oznaka u projektu "EM2"</t>
  </si>
  <si>
    <t>Dizajn: ugradna stropna svjetiljka nužne rasvjete predviđena za ugradnju u spušteni g/k strop, kućišta izrađenog od bijelog polikarbonata, leća i reflektor od PC, dimenzija ŠxV: Ø68x13mm, dimenzija baterije i invertera DxŠxV: 228x42x29mm, uz moguće odstupanje ±10%;
- Elektronička LED predspojna naprava sa invereterom u izvedbi sa autotest elektronikom za periodičko samotestiranje svjetiljke, integrirana u kućište svjetiljke, napajan sa mrežnog priključka 220-240V 0/50-60 Hz;   
- Rasvjeta puteva evakuacije, minimalno 1lx prema normi HRN EN 1838;
- Minimalna efikasnost svjetiljke (LEF) 32 lm/W;
- Maksimalno instalirano 8W ukupne snage sustava;
- Izlazni svjetlosni tok minimalno 230lm;
- Životni vijek minimalno 50000h L70 B20;
- IP20 prema HRN EN 60529, odn. HRN EN 62262
- ENEC certifikat
- Proizvedena prema HRN EN 60598-1:2015/Ispr.1:2016 i HRN EN 60598-2-22:2008 standardima</t>
  </si>
  <si>
    <t>4.19.</t>
  </si>
  <si>
    <t xml:space="preserve">Dobava i isporuka, te montaža na DIN nosač i spajanje DALI kontrolera sa 4 DALI bus linije. Uređaj služi za komunikaciju sa do  256 DALI adresa koje je moguće podijeliti u maksimalno 16 rasvjetnih grupa. Dvosmjerna komunikacija za adresiranje i praćenje DALI uređaja, mogućnost kontrole i testiranja protupaničnih svjetiljaka s adekvatnim DALI predspojnim napravama. Sadrži 3 x RJ12 ulaza, svaki može služiti za spoj dva senzora pokreta ili spoj jednog senzora pokreta i jednog osvjetljenja. Programska konfiguracija je spremljena u nepromjenjivoj EEPROM memoriji. Potrebno je posebno dodati prekostrujnu zaštitu. Ugrađeno napajanje DALI linije 250mA po bus liniji. Radna temperatura od +2 do +40°C, vlažnost od +5 do 95% bez kondenzacije, stupanj mehaničke zaštite IP20. Komunikacija sa ostalim BUS uređajim putem periferne BUS sabirnice. Maksimalni presjek priključnog kabela 2.5mm2. Dimenzije uređaja: 159x100x90mm, uz moguće odstupanje ±10%. </t>
  </si>
  <si>
    <t>4.20.</t>
  </si>
  <si>
    <t xml:space="preserve">Dobava i isporuka, te montaža na DIN nosač i spajanje DALI relejnog kontrolera s 12 kanala, maksimalne struje 32A @ 40°C po kanalu. Instalacija na DIN nosač, adekvatan za prekidanje induktivnih, kapacitivnih i rezistivnih tereta. Svaki kanal je moguće napajati preko zasebnog minijaturnog prekidača maksimalne struje 32A. Radni napon uređaja: 230V. Ugrađena funkcija uključivanja kanala s vremenskom zadrškom, mogućnost ručnog uključivanja svakog kanala zasebno. Mogućnost upravljanja putem RS485 i DMX512 signala, ugrađena 2 pomoćna ulaza. Radna temperatura od +2 do +40°C, vlaga od +5 do 95%, stupanj mehaničke zaštite IP20. Komunikacija sa ostalim BUS uređajim putem periferne BUS sabirnice. Dimenzije uređaja: 212x58x90mm, uz moguće odstupanje ±10%. </t>
  </si>
  <si>
    <t>4.21.</t>
  </si>
  <si>
    <t>Dobava i isporuka, te montaža na DIN nosač i spajanje DALI relejnog kontrolera s 4 kanala, maksimalne struje 32A @ 40°C po kanalu. Instalacija na DIN nosač, adekvatan za prekidanje induktivnih, kapacitivnih i rezistivnih tereta. Svaki kanal je moguće napajati preko zasebnog minijaturnog prekidača maksimalne struje 32A. Radni napon uređaja: 230V. Ugrađena funkcija uključivanja kanala s vremenskom zadrškom, mogućnost ručnog uključivanja svakog kanala zasebno. Mogućnost upravljanja putem RS485 i DMX512 signala, ugrađena 2 pomoćna ulaza. Radna temperatura od +2 do +40°C, vlaga od +5 do 95%, stupanj mehaničke zaštite IP20. Komunikacija sa ostalim BUS uređajim putem periferne BUS sabirnice. Dimenzije uređaja: 212x58x90mm, uz moguće odstupanje ±10%.</t>
  </si>
  <si>
    <t>4.22.</t>
  </si>
  <si>
    <t xml:space="preserve">Dobava i isporuka, te montaža na DIN nosač i spajanje uređaja za povezivanje perifernog upravljačkog sustava i Ethernet mreže. Uređaj omogućuje korisniku kontrolu i konfiguraciju sustava putem LAN 10/100 Mbps, bežične mreže ili interneta. Ova modul je također baza za upravljanje sustavom putem mobilnih aplikacija (iOS) i putem integriranog WEB servera. Podesiva IP adresa, ugrađen astronomski sat, "Holiday mode" - automatsko ponavljanje radnji u odsutnosti korisnika, podržava ASCII kontrolne varijable. Uređaj je moguće koristiti za povezivanje perifernog BUS sustava na CNUS preko Etherneta. Maksimalan broj sekvenci: 16, svaka sekvenca  sa maksimalno 128 situacija. Ugašena statusna LED dioda. Dizajniran i proizveden prema normi ISO 9001:2008. Masa 1kg, uz moguće odstupanje ±10%, radna temperatura od +2 do +40°C, vlažnost od +5 do +95% bez kondenzacije, minimalne mehaničke zaštite IP20. Napon napajanja 9-36V DC. Komunikacija sa ostalim BUS uređajim putem periferne BUS sabirnice. Dimenzije uređaja: 159x100x58mm, uz moguće odstupanje ±10%. </t>
  </si>
  <si>
    <t>4.23.</t>
  </si>
  <si>
    <t>Dobava i isporuka, te montaža i spajanje DALI uređaja sa 4 podesivih ulaza. Ulaze je moguće koristiti kao digitalne za spajanje tipkala ili drugih kontakata. Dimenzije uređaja 41x20x4mm, uz moguće odstupanje ±10%, dizajniran da stane u europske instalacijske kutije, nema LED povratnu informaciju. Nije potrebno dodatno napajanje, spoj direktno na DALI bus liniju.</t>
  </si>
  <si>
    <t>4.24.</t>
  </si>
  <si>
    <t>Dobava i isporuka, te montaža i spajanje upravljačke tipkovnice s 4 programibilnih tipki. Pozadinsko osvjetljenje tipki prema odabiru scena, zvučna potvrda, dodatna rotacijska tipka za dimanje rasvjete, ugrađen IC senzor, DC napajanje periferne BUS sabirnice/mreže, stakleno kućište, tipke osjetljive na dodir, lako čišćenje, uključena zasebna ugradna kutija. Mogućnost izrade kastomizirane natpisne pločice. Promjenjivo vrijeme prigušenje svjetla pri isključenju od 0.1s do 60min. Uređaj je testiran na otpornost pražnjenja elektriciteta 12kV bez oštećenja ili gubitka memorije. Nadogradiva Flash memorija. Proizveden i dizajniran prema ISO9001:2008 standardu. Napajanje 12Vdc direktno sa sabirnice Komunikacija sa ostalim BUS uređajim putem periferne BUS sabirnice.</t>
  </si>
  <si>
    <t>4.25.</t>
  </si>
  <si>
    <t>4.26.</t>
  </si>
  <si>
    <r>
      <t>Dobava i isporuka, te montaža i spajanje na DALI bus liniju ugradnog senzora za mjerenje ambijentalnog svjetla, detekciju prisutnosti i pokreta 360 stupnjeva. Polikarbonatno kućište bijele boje, UV stabilno. Mehanička zaštita minimalno IP20. Zona detekcije - raspon: maksimalno 55m</t>
    </r>
    <r>
      <rPr>
        <vertAlign val="superscript"/>
        <sz val="10"/>
        <rFont val="Arial"/>
        <family val="2"/>
        <charset val="238"/>
      </rPr>
      <t>2</t>
    </r>
    <r>
      <rPr>
        <sz val="10"/>
        <rFont val="Arial"/>
        <family val="2"/>
        <charset val="238"/>
      </rPr>
      <t xml:space="preserve"> (pri visini od 2.4m), uz moguće odstupanje ±10%. Raspon fotosenzibilne osjetljivosti minimalno od 0 do 400 lx, uz moguće odstupanje ±10%. DALI strujno opterećenje 3.75mA, uz moguće odstupanje ±10%. Komunikacija sa sustavom putem DALI bus sabirnice. Dimenzije DxH: Ø 91x36mm, uz moguće odstupanje ±10%.</t>
    </r>
  </si>
  <si>
    <t>4.27.</t>
  </si>
  <si>
    <t xml:space="preserve">Programiranje i adresiranje sustava upravljanja rasvjetom. 
Izrada projekta dispozicije opreme i plana adresiranja. Usklađivanje specificirane opreme sa strujnim shemama i tlocrtima. 
Definiranje logike upravljanja i izrada plana rasvjetnih scena i krugova upravljanja rasvjetom </t>
  </si>
  <si>
    <t>4.28.</t>
  </si>
  <si>
    <t>Puštanje u pogon sustava centralnog upravljanja rasvjetom, podešavanje sustava rasvjete do pune funkcionalnosti. 
Izrada dokumentacije izvedenog stanja u tri primjerka, te izdavanje protokola o puštanju u rad. 
Optimizacija po želji korisnika, do maksimalno 2 izlaza integratora sustava, nakon inicijalno programiranog puštanja u rad, prema prethodno definiranim zahtjevima investitora, odn. korisnika sustava.</t>
  </si>
  <si>
    <t>4.29.</t>
  </si>
  <si>
    <t>Dobava, montaža i spajanje rasvjetnih sklopki, komplet sa priborom i materijalom:</t>
  </si>
  <si>
    <t>- jednopolna sklopka 10 A, pž</t>
  </si>
  <si>
    <t>4.30.</t>
  </si>
  <si>
    <t>Dobava, montaža i spajanje okvira za rasvjetne sklopke</t>
  </si>
  <si>
    <t>- 1 modul</t>
  </si>
  <si>
    <t>4.31.</t>
  </si>
  <si>
    <t>Dobava, montaža i spajanje senzora svjetla i pokreta</t>
  </si>
  <si>
    <t>- stropni, 360°</t>
  </si>
  <si>
    <t>4.32.</t>
  </si>
  <si>
    <t>Dobava i polaganje cijevi te dobava i uvlačenje vodiča za rasvjetu, rasvjetne sklopke, tipkala i senzore:</t>
  </si>
  <si>
    <t>- NYM-J 3x1,5/CSS ø20</t>
  </si>
  <si>
    <t>- NYM 2x1,5/CSS ø20</t>
  </si>
  <si>
    <t>4.33.</t>
  </si>
  <si>
    <t>Nabava i prijevoz ostalog sitnog materijala.</t>
  </si>
  <si>
    <t>OPĆA I SIGURNOSNA RASVJETA UKUPNO:</t>
  </si>
  <si>
    <t>ELEKTRIČNE PRIKLJUČNICE I PRIKLJUČCI</t>
  </si>
  <si>
    <t>Dobava, montaža i spajanje šuko priključnica 230 V, komplet sa priborom i materijalom:</t>
  </si>
  <si>
    <t>- 1f priključnica šuko 16 A, 230 V</t>
  </si>
  <si>
    <t>- 1f priključnica šuko 16 A, 230 V; IP 44 s poklopcem</t>
  </si>
  <si>
    <t>Dobava i polaganje cijevi te dobava i uvlačenje vodiča za priključnice:</t>
  </si>
  <si>
    <t>- NYM-J 3x2,5/CSS ø20</t>
  </si>
  <si>
    <t>Izvedba priključka vanjske klima jedinice u Ulaznoj zgradi, sa dobavom i polaganjem cijevi te uvlačenjem voda NYM-J 5x2,5/CSS ø20, prosječne dužine 30 m</t>
  </si>
  <si>
    <t>Izvedba priključka unutarnje klima jedinice u Ulaznoj zgradi, sa dobavom i polaganjem cijevi te uvlačenjem voda NYM-J 5x2,5/CSS ø20, prosječne dužine 25 m i voda NYM-J 3x1,5/CSS ø20, prosječne dužine 25 m</t>
  </si>
  <si>
    <t>Izvedba priključka cirkulacijskih pumpi u Ulaznoj zgradi sa dobavom i polaganjem cijevi te uvlačenjem voda NYM-J 3x1,5/CSS ø20, prosječne dužine 25 m</t>
  </si>
  <si>
    <t>Izvedba priključka el.grjača spremnika PTV u Ulaznoj zgradi sa dobavom i polaganjem cijevi te uvlačenjem voda NYM-J 3x2,5/CSS ø20, dužine 25 m</t>
  </si>
  <si>
    <t>Izvedba priključka kanalnog elektrogrijača u Ulaznoj zgradi sa dobavom i polaganjem cijevi te uvlačenjem voda NYM-J 5x1,5/CSS ø20, dužine 25 m</t>
  </si>
  <si>
    <t>5.8.</t>
  </si>
  <si>
    <t>Izvedba priključka rekuperatora u Ulaznoj zgradi sa dobavom i polaganjem cijevi te uvlačenjem voda NYM-J 5x1,5/CSS ø20, dužine 25 m</t>
  </si>
  <si>
    <t>5.9.</t>
  </si>
  <si>
    <t>Izvedba priključka ormarića podnog grijanja u Ulaznoj zgradi, sa dobavom i polaganjem cijevi te uvlačenjem voda NYM-J 3x1,5/CSS ø20, dužine 20 m</t>
  </si>
  <si>
    <t>5.10.</t>
  </si>
  <si>
    <t>Izvedba priključka termostata za regulaciju podnog grijanja u Ulaznoj zgradi te povezivanje sa električnim podnim grijanjem signalnim kabelom LiYCY 7x0,25, dužine 5m</t>
  </si>
  <si>
    <t>5.11.</t>
  </si>
  <si>
    <t>Izvedba priključka termostata za regulaciju ventilokonvektora u Ulaznoj zgradi sa dobavom i polaganjem cijevi te uvlačenjem voda NYM-J 3x1,5/CSS ø20, prosječne dužine 10 m</t>
  </si>
  <si>
    <t>5.12.</t>
  </si>
  <si>
    <t>Povezivanje termostata za regulaciju ventilokonvektora u Ulaznoj zgradi signalnim kabelom  LiYCY 7x0,25, prosječne dužine 10m</t>
  </si>
  <si>
    <t>5.13.</t>
  </si>
  <si>
    <t>Izvedba priključka komunikacijskog ormarića KO u Ulaznoj zgradi sa dobavom i polaganjem cijevi te uvlačenjem voda</t>
  </si>
  <si>
    <t>- NYM-J 3x1,5/CSS ø20 dužine 5m</t>
  </si>
  <si>
    <t>5.14.</t>
  </si>
  <si>
    <t xml:space="preserve">Dobava, montaža i spajanje isključnog tipkala sa dobavom i polaganjem cijevi te uvlačenjem voda: </t>
  </si>
  <si>
    <t>- tipkalo za nužni isklop</t>
  </si>
  <si>
    <t>- vod NHXH (E90) 2x1,5/CSSø20</t>
  </si>
  <si>
    <t>5.15.</t>
  </si>
  <si>
    <t>Ostali nespecificirani instalacijski materijal i pribor (razvodne kutije i sl.)</t>
  </si>
  <si>
    <t>ELEKTRIČNE PRIKLJUČNICE I PRIKLJUČCI UKUPNO:</t>
  </si>
  <si>
    <t>IZJEDNAČENJE POTENCIJALA</t>
  </si>
  <si>
    <t>6.1.</t>
  </si>
  <si>
    <t xml:space="preserve">Dobava, montaža u sklopu razdjelnika i spajanje glavne sabirnice za izjednačenje potencijala GSIP Cu 500x50x5 mm, sa uključenim vijcima M10 i svim potrebnim radom i materijalom
</t>
  </si>
  <si>
    <t>6.2.</t>
  </si>
  <si>
    <t>Dobava i ugradnja P/Ž kutije za izjednačenje potencijala PS 49. U kutiji se spaja sabirni zaštitni vodič i rasplet do fiksno ugrađenih vodljivih dijelova</t>
  </si>
  <si>
    <t>6.3.</t>
  </si>
  <si>
    <t>Dobava, postava i spajanje vodiča H07V-K 1G6 u PVC cijevi ø13,5 mm na potezu od kutije za izjednačenje potencijala do metalnih masa. U cijenu uključiti kompletan materijal kao što su cijevi, bakarne šelne za uzemljenje masa i sl.</t>
  </si>
  <si>
    <t>6.4.</t>
  </si>
  <si>
    <t>Dobava, postava i spajanje vodiča H07V-K 1G10 u PVC cijevi ø13,5 mm na potezu od kutije za izjednačenje potencijala do metalnih masa te od zaštitne sabirnice do kutije za izjednačenje potencijala. U cijenu uključiti kompletan materijal kao što su cijevi, bakarne šelne za uzemljenje masa i sl.</t>
  </si>
  <si>
    <t>6.5.</t>
  </si>
  <si>
    <t>Dobava, postava i spajanje vodiča H07V-K 1G16 u PVC cijevi ø13,5 mm za izjednačenje potencijala. U cijenu uključiti kompletan materijal kao što su cijevi, bakarne šelne za uzemljenje masa i sl.</t>
  </si>
  <si>
    <t>6.6.</t>
  </si>
  <si>
    <t>Dobava, postava i spajanje vodiča H07V-K 1G4 u PVC cijevi ø13,5 mm za izjednačenje potencijala (uzemljenje metelnih dijelova bojlera koji ne pripadaju el. instalaciji). U cijenu uključiti kompletan materijal kao što su cijevi, bakarne šelne za uzemljenje masa i sl.</t>
  </si>
  <si>
    <t>IZJEDNAČENJE POTENCIJALA UKUPNO:</t>
  </si>
  <si>
    <t>TK/INFORMATIČKA INSTLALACIJA</t>
  </si>
  <si>
    <t>7.1.</t>
  </si>
  <si>
    <t>Dobava, ugradnja te spajanje PTO ormarića</t>
  </si>
  <si>
    <t>- SA 5x2 KRONE REGLETAMA</t>
  </si>
  <si>
    <t>7.2.</t>
  </si>
  <si>
    <t>Dobava, polaganje termoplastičnih cijevi te uvlačenje vodiča u cijev, od PTO do KO, komplet sa svim potrebnim materijalom. Stavci pripada:</t>
  </si>
  <si>
    <t>- cijev CSS ø20 mm</t>
  </si>
  <si>
    <t>- TC3POHFFR 2x2x0,4</t>
  </si>
  <si>
    <t>7.3.</t>
  </si>
  <si>
    <t>Dobava, ugradnja te spajanje komunikacijskog ormarića KO:</t>
  </si>
  <si>
    <t>- komunikacijski ormarić, zidni, dimenzija 600x1080x600 mm (šxvxd), tip kao SCHRACK 19", 22U ili jednakovrijedno</t>
  </si>
  <si>
    <t>- instalacijski komplet s prespojnim panelom za 12 RJ45 patch modula, 10", 1U</t>
  </si>
  <si>
    <t>- preklopnik (switch) 12 porta</t>
  </si>
  <si>
    <t>- patch kabel</t>
  </si>
  <si>
    <t>- 10" napojna letva sa 3 šuko priključnica</t>
  </si>
  <si>
    <t>- spajanje UTP Cat.6 kabela na prespojni panel</t>
  </si>
  <si>
    <t>- ostali materijal i pribor</t>
  </si>
  <si>
    <t>7.4.</t>
  </si>
  <si>
    <r>
      <t>Dobava, postava i spajanje Cu vodiča za izjednačenje potencijala H07V-K 1G16</t>
    </r>
    <r>
      <rPr>
        <sz val="10"/>
        <rFont val="Arial"/>
        <charset val="238"/>
      </rPr>
      <t>/ CSS ø20 između komunikacijskog ormarića i zaštitne sabirnice pripadnog razdjelnika</t>
    </r>
  </si>
  <si>
    <t>7.5.</t>
  </si>
  <si>
    <t>Dobava, montaža i spajanje priključnice 2xRJ 45 sa svom potrebnom opremom i materijalom</t>
  </si>
  <si>
    <t>7.6.</t>
  </si>
  <si>
    <t>Dobava, uvlačenje u cijev te spajanje STP cat.6 kabela</t>
  </si>
  <si>
    <t>7.7.</t>
  </si>
  <si>
    <t>Dobava i polaganje instalacijskih cijevi, komplet sa svim potrebnim materijalom</t>
  </si>
  <si>
    <t>- CSS ø20mm</t>
  </si>
  <si>
    <t>- CSS ø40mm</t>
  </si>
  <si>
    <t>7.8.</t>
  </si>
  <si>
    <t>Pregled, ispitivanje te izdavanje atesta</t>
  </si>
  <si>
    <t>TK/ INFORMATIČKA INSTALACIJA UKUPNO:</t>
  </si>
  <si>
    <t>MULTIMEDIJSKA INSTALACIJA / OZVUČENJE</t>
  </si>
  <si>
    <t>8.1.</t>
  </si>
  <si>
    <t>Dobava i postava, nadgradni zvučnik s nosačem tip kao HUST OVO8T ili jednakovrijedno</t>
  </si>
  <si>
    <t>Kriteriji za ocjenu jednakovrijednosti</t>
  </si>
  <si>
    <t xml:space="preserve">Dvosistemski nadgradni zvučnik u ABS (Bass reflex) kučištu sa ugrađenim 8” wooferom i 1" visokotoncem. Snaga: 15-30-60W@100V / 160W@16Ω (RMS rated), SPL 1w/1m: 84 dB (max. 110dB, kontinuirano), Frekventno područje: 45Hz-20kHz, Kut disperzije @1kHz: 180° x 165°. Pribor za montažu na zid uključen (tzv. "C" nosač). </t>
  </si>
  <si>
    <t>8.2</t>
  </si>
  <si>
    <t>Dobava i postava, aktivni nisko-tonski zvučnik / subwoofer tip kao HUST SUBA165T ili jednakovrijedno</t>
  </si>
  <si>
    <t>Aktivni bass reflex subwoofer u kučištu od MDF drveta sa ugrađenim 8˝ wooferom (HD tip), pojačalo snage (RMS)140W. max. SPL: 109dB, frekventni raspon: 30Hz-180Hz, konektori: ualz - RCA 500mV, Ls terminal 10-70V, Izlaz: LS terminal, Passivni low-cut. Ugrađena X-over skretnica (40-160 Hz), kontrola glasnoće i prekidač za odabir faze (phase switch). Sadrži prihvat audio signala direktno sa 100V linije.</t>
  </si>
  <si>
    <t>8.3.</t>
  </si>
  <si>
    <t>Dobava i postava, zidni digitalni touch OLED kontroler  tip kao HUST TEC1S ili jednakovrijedno</t>
  </si>
  <si>
    <t>Programibilni zidni kontroler. Upravljanje i pokretanje do 32 programibilno podesive akcije (podešavanje glasnoće, pozivanje scena, odabir izvora, upravljanje sustavom, ..).. Visoko-kontrasni OLED ekran sa grafičkim sučeljem za navigaciju kroz izbornik. Kapacitivni touch scroll wheel za upravljanje. Povezivanje putem IDC ili RJ45 konektora (CAT-5/6/7). Napajanje: PoE Class 1 (max. 3.2W). Postava na kutiju fi60.</t>
  </si>
  <si>
    <t>8.4.</t>
  </si>
  <si>
    <t>Dobava i postava, komplet zidno tipkalo za kontrolu platna tip kao HUST TPK U-D60 ili jednakovrijedno</t>
  </si>
  <si>
    <t>TEM bijela komplet za postavu u zid. Sadrži: ugradnu kutiju, nosač, masku, 1x tipkalo za kontrolu platna (up/down)</t>
  </si>
  <si>
    <t>8.5.</t>
  </si>
  <si>
    <t xml:space="preserve">Dobava i postava, komplet podne priključne kutije s poklopceom tip kao HUST PPKP UDHOME GES9 901 AV SET ili jednakovrijedno </t>
  </si>
  <si>
    <t>Isporuka kompleta podne priključne kutije s uključenim: metalna INOX podna kutijai plastični poklopac (PA grafitno crna RAL 9011), kadice i nosači, 4x 220V/16A Schuko, 1x metalni GB2/3 kutni nosač, metalni AV i mrežni priključni moduli kako slijedi: 4x RJ45 LAN, 2x combo 6,3TRSF/3pin XLRF, 1x HDMI, 1x combo 3,5mm audio/6,3mm TRS F</t>
  </si>
  <si>
    <t>8.6.</t>
  </si>
  <si>
    <t>Dobava i postava, komplet 3LCD VIDEO / DATA projektora sa stropnim teleskopskim nosačem i rezervnim lampama tip kao EPSON EB-5530U CMNT 3LAMP SET ili jednakovrijedno</t>
  </si>
  <si>
    <t>Općenito: 3LCD tehnologija, 0,76" (C2 Fine), Lampa: 300W / 5.500 ANSI lumena (po ISO 21118:2012 standardu) 10.000 radnih sati. Leća projektora smještena centralno. Nativna rezolucija: WUXGA - 1920 x 1200 px (16:10) s uključenim 4K HD poboljšanjem. Kontrast: 15.000:1, Keystone korekcija (ručna H/V): ±30°. Optika / omjeri: 1,26 - 2,30:1, Ručni zum (Factor: 1 - 1.6). Ručni pomak leće: ±50% vertikalno, ±10% horizontalno.</t>
  </si>
  <si>
    <t xml:space="preserve">Konekcije: 2x USB, 1x RS-232C, Bežični LAN IEEE 802.11a/b/g/n (opcija), 1x D-SUB 15pin F ulaz, 1x D-SUB 15pin F izlaz, 2x HDMI ulaz, 1x RJ45 HDBaseT, Miracast, 1x RJ45 LAN, 1x 5BNC ulaz, 1x 3,5mm remote, 2x 3,5 audio IN, 1x 3,5mm audio out. </t>
  </si>
  <si>
    <t>Ostale funkcije: Mobile Device (Screen Mirroring), Multi-Projection funkcija, Split Screen, A/V Mute, Freeze image, E-Zoom, postava korisničkog logotipa, Memory funkcija, Scheduling funkcija, Password Protection, Control Panel Lock, Anti-Theft Lock, Web Control, EasyMP Monitor, Message Broadcasting, Mail Notification, SNMP i ESC/VP21 kontrola, Crestron RoomView funkcija, .. Nivo buke: 28dB. Dimnezije: 472‎ x 354 x 159 mm, Težina: 6,9kg.</t>
  </si>
  <si>
    <t>Dodatna oprema: u paketu uključen stropni zakretno (360°) / nagibni (15°) nosač u bijeloj boji s teleskopski podesivom tubom 40-55cm i nosivosti 15kg, dodatno ojačanje za postavu nosača u strop, 3 dodatne UHE lampe od 300W za ukupni radni vijek od 40.000 sati i "cable cover" poklopac za prikrivanje kabela.</t>
  </si>
  <si>
    <t>8.7.</t>
  </si>
  <si>
    <t>Dobava i postava, komplet elektromotornog ugradnog stropnog "TENSIONED" platna tip kao HUST SLINE INC.TEN.335 ili jednakovrijedno</t>
  </si>
  <si>
    <t xml:space="preserve">Komplet sa svim potrebnim priborom za ugradnju platna u strop. SOMFY "silent" motor, "quick&amp;safe" &amp; "Easy-cut" način postave. Vidljiva projekcijska površina: 335 x 209cm. Platno sadrži podesivi graničnik za određivanje ukupne projekcijske visine. 13.6 cm ugradna dubina kučišta. Crni rub - gornji 35cm, ostale strane 5cm. Materijal: fireproof PVC, high-performance (400 microna) gain: 1.2, Debljina materijala: 0.41 mm. Vidljivi kut bez gubitka na kontrastu i bez utjecaja na boje: 150°. Podesivi nosač po visini do 110cm, Težina: do 33kg. Proizvedeno u EU. Dodatna lateralna vertikalna napetost - ojačanja za bolju napetost kako bi se izbjeglo "gužvanje" platna s vremenom. </t>
  </si>
  <si>
    <t>8.8.</t>
  </si>
  <si>
    <t>Dobava i postava, razglasna centrala sustava ozvučenja tip kao HUST RC12308/AI DAN ili jednakovrijedno, sadržane od sljedećih komponenti</t>
  </si>
  <si>
    <r>
      <t xml:space="preserve">Napomena: </t>
    </r>
    <r>
      <rPr>
        <sz val="10"/>
        <rFont val="Arial"/>
        <family val="2"/>
        <charset val="238"/>
      </rPr>
      <t>centrala sadrži aktivnu opremu za buduće proširenje sustava.</t>
    </r>
  </si>
  <si>
    <t xml:space="preserve"> - </t>
  </si>
  <si>
    <t>panel napajanja sa sekvencijalnim uklopom i isklopom  tip kao HUST PN71S ili jednakovrijedno</t>
  </si>
  <si>
    <t xml:space="preserve">1HE panel s prekidačem za sekvencijalno uključenje / isključenje svih elemenata razglasne centrale s ugrađenom svijetlećom LED tipkom za uključenje / isključenje i prikaz stanja, prihvat za 230V - jedan ulaz / 7 izlaza, osigurač 6-12A. </t>
  </si>
  <si>
    <t>panel centralne upravljačke mrežne audio jedinice / DSP procesora tip kao HUST TesiraFORTE DAN AI REL. ili jednakovrijedno</t>
  </si>
  <si>
    <t>DSP procesor, 12 mic/line balansiranih ulaza, 8 balansiranih mic/line izlaza, 32x32 DANTE kanala RJ45 (Gigabit Ethernet) ulaz za nadzor i kontrolu uređaja, RS232 konektor za upravljanje, 4-pin GPIO (4 kanala "General Purpose Input &amp; Output" ), TESIRA software za WIN XP, 2-redni OLED ekran sa capacitive-touch navigacijom. Mogućnosti podešavanja i kontrole: Mixers, Equalizers, Filters, Crossovers, Dynamics, Routers, Delays,Controls, Meters, Generators, Diagnostics... Dodatnih 8 audio kanala preko USB sučelja (konfigurabilni USB audio), 4xGPIO, uređaj iz klase. Tesira server-class . Uključeno proširenje relejnog modula za kontrolu elektromotornog platna (up/down).</t>
  </si>
  <si>
    <t>panel SET bežičnog mikrofona tip kao HUST LDU506HHC ili jednakovrijedno</t>
  </si>
  <si>
    <t>true diversity sustav bežičnih mikrofona s uključenom:</t>
  </si>
  <si>
    <t>1x baza / prijemnik (1HE),</t>
  </si>
  <si>
    <t>2x antenski priključak + 2 antene,</t>
  </si>
  <si>
    <t xml:space="preserve">1x ručni kondezatorski bežični mikrofon / odašiljač, </t>
  </si>
  <si>
    <t>Karakteristike baze/prijemnika: True Diversity UHF dvostruka baza sa zasebnim + kombiniranim audio izlazima (combo / dual out). Rad u frekvencijskom području od 655do 679MHz. Broj kanala: 96 (8 grupa po 12 kanala). Tip modulacije: FM. Broj antenskih priključnica: 2 (BNC). Redukcija šuma: squelch. Optimizacija odašiljanja: pilot tone. THD: &lt;0.1%. SNR: &gt;100dB. Frekventni odaziv: 30-16000Hz. Audio izlaz: 2x XLR, 2x 6.3 mm TRS, 1x combo mix XLR F. maksimalni izlazni nivo: +10dBu. Kontrola na prednjoj ploči: up, set, ASC, down, Power On/Off. Indikacija na prednjoj ploči: 2x visoko-kontrastni OLED ekran za prikaz grupa, kanala, frekvencije, statusa signala i statusa baterije. Napajanje: 12-18VC.</t>
  </si>
  <si>
    <r>
      <t xml:space="preserve">Karakteristike ručnog mikrofona / odašiljača: </t>
    </r>
    <r>
      <rPr>
        <sz val="9"/>
        <rFont val="Arial"/>
        <family val="2"/>
        <charset val="238"/>
      </rPr>
      <t>Tip: kondezatorski. Usmjerenost: kardioida. Broj kanala: 96 (8 grupa po 12 kanala). Frekventni odaziv: 60Hz - 16kHz. Raspon frekvencija odašiljanja: 655-679 MHz. Nazivna HF izlazna snaga: podesiva od 10-50mW. Kontrola: Power On/Off, meni, odabir (tipke za navigaciju se nalaze na mikrofonu). Indikacija: OLED display. Napajanje: 2x AA baterije (do 10 sati rada). Težina: 0,25kg. Domet: preko 100m.</t>
    </r>
  </si>
  <si>
    <t>panel LAN/WiFi combo reproduktora - FM prijemnik, USB player,  internet radio streamer, mrežni player tip kao HUST PMR4000RMKII ili jednakovrijedno</t>
  </si>
  <si>
    <t>profesionalni multisource player s ugrađenim FM tunerom sa RDS-om, mogućnošću reproduciranja glazbe s internet radio postaja, USB-a i UpnP mrežnog servera. Kompatibilni formati: MP3, WMA, WAV i FLAC. Jedinica je opremljena s analognim izlazom, optičkim digitalnim izlazom za digitalni media player, a posjeduje žičani Fast Ethernet i Wi-Fi 2,4 G. Kontrola uređaj putem http-a, putem prednje ploče ili putem DOK aplikacije (za iPad, iPhone, iPod Touch ili bilo koji Android uređaja).. 1HE</t>
  </si>
  <si>
    <t>panel PoE mrežnog preklopnika tip kao HPE 1920S 24G 2SFP PPoE+ ili jednakovrijedno</t>
  </si>
  <si>
    <t>Upravljivi Layer 3 mrežni preklopnik, 24x 10/100/1000 Mbps+ 4x SFP. Mrežni standardi: IEEE 802.3, IEEE 802.3ab, IEEE 802.3af, IEEE 802.3at, IEEE 802.3u. Podrška za kontrolu protoka, preslikavanje portova, agregacija linkova, DHCP klijent &amp; poslužitelj, IGMP snooping, Auto MDI/MDI-X, Spanning tree protocol, VLAN podrška. Kapacitet razvodnika: 56Gbit/s. Ugrađen MIPS procesor. Interna memorija: 128MB (SDRAM). Flash memorija: 32MB. Podrška za napajanje putem LANa (802.3at &amp; 802.3af, PoE Buget: 180W).</t>
  </si>
  <si>
    <t xml:space="preserve">panel profesionalnog pojačala snage tip kao HUST CHAMP2 </t>
  </si>
  <si>
    <t>profesionalno robusno 2-kanalno pojačalo bez ventilatora (pasivno hlađenje). RMS snaga: 2x 180W@4Ω (1x 350W@8Ω ). MInimalna impedancija na kojoj radi pojačalo: 2Ω po kanalu. THD: &lt;0.05%, IMD: &lt;0.06%, Noise: &gt;100dBV, Gain: 30dB (36dB u bridge modu), Sustavi zaštite: DC, temperature protection, clip, overcurrent, kratki spoj. Ostalo: Dynamics &amp; level kontrola, APC. Raspon frekvencija: 10Hz – 50Khz</t>
  </si>
  <si>
    <t>panel profesionalnog pojačala snage tip kao HUST REVAMP4240T ili jednakovrijedno</t>
  </si>
  <si>
    <t>profesionalno 4-kanalno pojačalo klase D sa ugrađenim DSP-om, pametnim senzorom praćenja potrošnje energije, inteligentnim hladilom s promjenjivom brzinom okretaja, 250 Hz visokopropusni filtar. Snaga (RMS): 4x 240W @4Ω/100V / Bridge-mode: 2x 480W @8Ω/100V, Raspon frekvencija: (0/-3 dB) 50 Hz – 20 kHz, odvajanje kanala: &gt;68dB @ 1kHz, THD ch. 1/2: &lt;0.07% @1W / 4Ω / 1kHz, S/N ratio: &gt;101 dB, Zaštitini sklopovi: over current, over temperature</t>
  </si>
  <si>
    <t>panel profesionalnog pojačala snage tip kao HUST PA2240BP ili jednakovrijedno</t>
  </si>
  <si>
    <t>dvokanalno pojačalo snage 2x240W@100V ili 480W@100V u mostu. Oba kanala imaju program i prioritet ulaz za zasebnim gain kontrolerom. Prioritetni ulaz se aktivira čim se spoji kontakt; kad se spoji taj kontakt dobiva se i 24VDC za aktiviranje atenuatora. Oba kanala na pojačalu imaju kontroler za bass i treble. Pojačalo radi na 230V AC i 24V DC. Ugrađen dinamički limiter -3dB. Raspon frekvencija: 35Hz-22kHz, Signal na Noise Ratio: &gt; 95 dB, THD: &lt; 0,5%, 2HE. Sadrži sav potrebni spojni pribor i materija za povezivanje opreme s postojećim sustavom do pune funkcionalnosti.</t>
  </si>
  <si>
    <t>19" samostojeći rack ormar za smještaj opreme, ožičen i ispitan do pune funkcionalnosti s uključenim svim potrebnim sitnim potrošnim priborom i materijalom tip kao HUST 19-60/60-20 rck set ili jednakovrijedno</t>
  </si>
  <si>
    <t>19" samostojeći rack ormar s uključenim staklinm vratima s bravom i ključem. Uključeni perforirani ventilacijski paneli za protok zraka (1-2HE), kotači. Kompletno ispitan i ožičen do pune funkcionalnosti s uključenim svim potrebnim spojnim priborom, sitnim potrošnim materijalom do pune funkcionalnosti. Ukupna visina: 20HE</t>
  </si>
  <si>
    <t>8.9.</t>
  </si>
  <si>
    <t>Dobava i postava, prijenosni sustav razglasne centrale tip kao HUST RC1100/F-CASE ili jednakovrijedno, sadržane od sljedećih komponenti</t>
  </si>
  <si>
    <t>19" prijenosni minirack u zatvorenom kućištu s poklopcem, ručkama za transport i dodatnim ojačanjem za prihvat opreme tip kao HUST FCASE-T 8H ili jednakovrijedno</t>
  </si>
  <si>
    <t>prijenosni rack kofer sljedećih karakteristika: 7mm špreploča, 22 x 22mm alumnijski rubovi, ispuna unutrašnjeg dijela s pjenom, 2x drawbolts, 1x ručke za prijenos, čelične kugle na kutevima, 9cm prostor za smještaj kabela.</t>
  </si>
  <si>
    <t>panel profesionalnog audio playera tip kao HUST PC1000RMKII ili jednakovrijedno</t>
  </si>
  <si>
    <t>profesionalni „music player“ za reprodukciju sa CD / USB / SD-card / SD/MMC medija, Sadrži 2x USB utor, 1x SD/MMC card utor, 1x IR ulaz, 2x RCA audio out (nebalansirano), 2x XLR audio out (balansirano), 1x optical, 1x coaxial, 1x RS232. Mogućnost podešavanja izlazne jačine signala, odabir načina rada (cue/autoplay), 1x kompozitni video. 1HE</t>
  </si>
  <si>
    <t>Karakteristike ručnog mikrofona / odašiljača: Tip: kondezatorski. Usmjerenost: kardioida. Broj kanala: 96 (8 grupa po 12 kanala). Frekventni odaziv: 60Hz - 16kHz. Raspon frekvencija odašiljanja: 655-679 MHz. Nazivna HF izlazna snaga: podesiva od 10-50mW. Kontrola: Power On/Off, meni, odabir (tipke za navigaciju se nalaze na mikrofonu). Indikacija: OLED display. Napajanje: 2x AA baterije (do 10 sati rada). Težina: 0,25kg. Domet: preko 100m.</t>
  </si>
  <si>
    <t>panel profesionalnog audio mixera tip kao HUST YMHMG16XU ili jednakovrijedno</t>
  </si>
  <si>
    <t>16-kanalni rackmount mikser s deset mikrofonskih ulaza / 16 linijskih ulaza (8 mono + 4 stereo), 4 grupna busa, 1 stereo bus + 4 AUX (moguće upotrijebiti i kao fx loop). "D-PRE" mikrofonska pretpojačala s invertiranim Darlington strujnim tokom, prvoklasni efekti: SPX s 24 programa, kompatibilan s iPad uređajem (2. generacija pa na dalje), USB konekcija (192 kHz, Bit Depth: 24-bit), kompresor s upravljanjem pomoću jednog potenciometra, +48V fantomsko napajanje, XLR balansirani izlazi, 3-zonski EQ s parametričkim srednjim tonovima, metalno kućište. Mixer se smještau prijenosni rack kofer sljedećih karakteristika: 7mm špreploča, 22 x 22mm alumnijski rubovi, ispuna unutrašnjeg dijela s pjenom, 2x drawbolts, 1x ručke za prijenos, čelične kugle na kutevima, 9cm prostor za smještaj kabela, vanjske dimenzije (mm): 510 širina x 645 dubina x 195 visina.</t>
  </si>
  <si>
    <t>8.10.</t>
  </si>
  <si>
    <t>Dobava i postava - kondezatorski "gooseneck" govornički mikrofon s uključenom stolnom bazom s prekidačem kao HUST BD-GM105/GMB33S SET  ili jednakovrijedno</t>
  </si>
  <si>
    <t>Karakteristike mikrofona: kondezatorski mikrofon kardioidne polarne karakteristike na guščjem vratu dužine 516mm. Sadrži svjetleći LEDring, "high gain before feedback" funkciju i podesivi low-cut filter.Frekventni raspon: 70-16500Hz, Nominalni otpor: 250Ω, OCV: 14mV/Pa (-37.1 dBV ±3 dB). Max SPL: 124dB(SPL@1% THD), SNR: 64dB, Napajanje: 12-48V. Otporan na smetnje (RFI proof - nema interferencija s mobilnim uređajima).</t>
  </si>
  <si>
    <t>Karakteristike baze/postolja: robusno metalno kučište sa podesivimpozadinski osvjetljenim ON/OFF prekidačen i podesivimmikrokontrolerom za odabir načina rada (Normal / Bypass /External/Request to speak). Težina: 1,2kg</t>
  </si>
  <si>
    <t>8.11.</t>
  </si>
  <si>
    <t>Dobava i postava kompleta sitnog potrošnog materijala i pribora - stmp set</t>
  </si>
  <si>
    <t>Uključuje sav potrebni sitni potrošni materijal i pribor za dovođenja sustava do pune funkcionalnosti poput kratkih spojnih kabela (do 1m), spojnih priključnih modula, čeličnih sajli/vezica, kaveznih matica, adaptera, ..</t>
  </si>
  <si>
    <t>8.12.</t>
  </si>
  <si>
    <t>Komplet usluga na lokaciji s uključenim završnim ispitivanjem i puštanjem u rad na lokaciji  (Lipik)</t>
  </si>
  <si>
    <t>ispitivanje linija, terminacija kabela i spajanje, podešavanje, parametriranje sustava, instalacija softvera, puštanje u rad do pune funkcionalnosti, obuka korisnika na lokaciji (3 osobe, 4 sata), dokumentacija (uputstva, izjave o sukladnosti, jamstveni, sheme razvoda , ..). Uključeno programiranje sustava te izrada prilagođenih višestrukih GUI sučelja za upravljanje sustavima.</t>
  </si>
  <si>
    <t>8.13.</t>
  </si>
  <si>
    <t>Dobava i postava - HQ ZVUČNIČKI KABEL 2x1,5mm², kao HUST HKL2-C102 ili jednakovrijedan (m)</t>
  </si>
  <si>
    <t>Crveni i crni plosnati zvučnički kabel 2x1,5mm², 16AWG, Ø 0,25mm. Vanjske dimenzije: 3,1x 6,2mm, Otpor vodiča: 16Ω/Km ± 5%. Ostalo: O.F.C. crveni bakar, posebna PVC izolacija, crveno-crna boja plašta</t>
  </si>
  <si>
    <t>8.14.</t>
  </si>
  <si>
    <t>Dobava i postava,  balansirani MIC/LINE audio kabel tip kao HUST TSKC114 ili jednakovrijedan (m)</t>
  </si>
  <si>
    <t>Okrugli dvostruko oklopljeni audio / mikrofonski kabel 2x0,25mm² sa PE zaštitom,100% spiral shields- red copper, 23 AWG, Vanjski promjer kabela (mm): 6,0. Otpor:75 Ω/Km, kapacitet (core/core): 55pF/mt.</t>
  </si>
  <si>
    <t>8.15.</t>
  </si>
  <si>
    <t>Dobava i postava,  mrežni S/FTP kabel cat6 ili jednakovrijedan (m)</t>
  </si>
  <si>
    <t>Mrežni instalacijski kabel CAT6 250MHZ SFTP PIMF FRNC LSOH CCA, PVC sivi, kabel puna žica 4x2xAWG23/1 CCA, oklopljen folijom i opletom, PIMF svaki par oklopljen metalanom folijom i opletom, LSOH bezhalogena smjesa</t>
  </si>
  <si>
    <t>8.16.</t>
  </si>
  <si>
    <t xml:space="preserve">Dobava i postava, bezhalogeni vatrodojavni  instalacijski kabel kao HUST JB-H(ST)H 2x2x0,8 E30 ili jednakovrijedan (m) </t>
  </si>
  <si>
    <t>Bezhalogeni vatrodojavni instalacijski kabel s očuvanom el. funkcionalnošću od 30m, mask. radnog napona do 225V. Bakreni vodič punog presjeka, promjera 0,8mm, umrežena izolacija od polimera bez halogena (po dva vodiča u parici, svake 4 parice u svežanj, svežnjevi použeni u slojeve i označeni omotanim numeriranim filmom, kodiranje žila bojom, PEPT separator, elektrostatički zaslon od alumnij-laminirane poliesterke trake i pokositrenim bakrenim kontakt vodičem promjera 0,8mm, umreženim unakrsno povezanim plaštom bez halogena. Vanjski promjer do 6mm.</t>
  </si>
  <si>
    <t>8.17.</t>
  </si>
  <si>
    <t>Dobava i postava - instalacijski kabel tip kao HUST PP/J 5x 0,75mm ili jednakovrijedan (m)</t>
  </si>
  <si>
    <t>PVC-om izoliran i oplašten fleksibilni finožični kabel , 5 žile, žile koncentrično použene i označene bojom. Promjer: 9,5 mm.</t>
  </si>
  <si>
    <t>8.18.</t>
  </si>
  <si>
    <t>Dobava i postava, zvučnički kabel tip kao HUST TK-H07RN-F 2x 2,5mm² ili jednakovrijedno (m)</t>
  </si>
  <si>
    <t xml:space="preserve">fleksibilni kabel s finožičnim použeni bakrenim vodičem (promjer vodiča 2,6 mm) i izolacijom gumene mješavine na temelju etilen-propilena. Konstrukcija pojedinog vodiča 50x 0,25mm, vanjski promjer do maks. 13,1mm, debljina izolacije: 0,9mm, Otpor vodiča (@20°): 7,98Ω/km </t>
  </si>
  <si>
    <t>8.19.</t>
  </si>
  <si>
    <t>Dobava i postava - HQ HDMI kabel tip kao HUST KRM C-HM/HM/PRO-65 ili jednakovrijedno (kom)</t>
  </si>
  <si>
    <t>MULTIMEDIJSKA INSTALACIJA / OZVUČENJE UKUPNO:</t>
  </si>
  <si>
    <t>INSTALACIJA ZAŠTITE OD MUNJE</t>
  </si>
  <si>
    <t>9.1.</t>
  </si>
  <si>
    <t>Dobava i polaganje pocinčane čelične trake Fe/Zn 40 x 4 mm u temelju građevina s izradom svih spojeva i premosta. Stavci pripada i varenje trake na betonsko željezo u temelju na mjestima vertikalnih serklaža</t>
  </si>
  <si>
    <t>9.2.</t>
  </si>
  <si>
    <t>Dobava i polaganje Fe/Zn 25x4 mm podžbukno od krovne hvataljke do mjernog spoja te od mjernog spoja do uzemljivača.</t>
  </si>
  <si>
    <t>9.3.</t>
  </si>
  <si>
    <t>Dobava i polaganje okruglog vodiča od aluminija dimenzija ø 10 mm po krovu na standardnim držačima svakih 1m</t>
  </si>
  <si>
    <t>9.4.</t>
  </si>
  <si>
    <t>Dobava i montaža spojnice za oluk</t>
  </si>
  <si>
    <t>9.5.</t>
  </si>
  <si>
    <t xml:space="preserve">Dobava i montaža obujmica za slivnik </t>
  </si>
  <si>
    <t>9.6.</t>
  </si>
  <si>
    <t>Dobava križnih spojnica za traku uzemljenja</t>
  </si>
  <si>
    <t>9.7.</t>
  </si>
  <si>
    <t>Dobava križnih spojnica  za Al ø 10 mm</t>
  </si>
  <si>
    <t>9.8.</t>
  </si>
  <si>
    <t>Dobava i ugradnja zidnog mjernog ormara sa izradom mjernog spoja</t>
  </si>
  <si>
    <t>9.9.</t>
  </si>
  <si>
    <t>Povezivanje u instalaciju zaštite od munje kolektora krovnih voda i limenih opšava s Al ø 10 mm položenom na odgovarajuće konzole. Prosječna dužina po jednom spoju 1 m.</t>
  </si>
  <si>
    <t>9.10.</t>
  </si>
  <si>
    <t>Povezivanje u instalaciju zaštite od munje metalne konstrukcije vrata i dr. Spojeve izvesti varenjem na armaturu te premazivanjem zaštitnim sredstvima. Al ø 8 mm, prosječna dužina po jednom spoju je 5 m</t>
  </si>
  <si>
    <t>9.11.</t>
  </si>
  <si>
    <t>Izrada izvoda iz temeljne trake za spajanje sabirnice za izjednačenje potencijala GSIP. Uključeno 3 m trake Fe/Zn 40x4 mm.</t>
  </si>
  <si>
    <t>9.12.</t>
  </si>
  <si>
    <r>
      <t>Povezivanje priključne kutije PTO na sabirnicu za izjednačenje potencijala pomoću izoliranog bakrenog užeta 6mm</t>
    </r>
    <r>
      <rPr>
        <vertAlign val="superscript"/>
        <sz val="10"/>
        <rFont val="Arial"/>
        <family val="2"/>
        <charset val="238"/>
      </rPr>
      <t>2</t>
    </r>
    <r>
      <rPr>
        <sz val="10"/>
        <rFont val="Arial"/>
        <family val="2"/>
        <charset val="238"/>
      </rPr>
      <t xml:space="preserve"> dužine 5m</t>
    </r>
  </si>
  <si>
    <t>9.13.</t>
  </si>
  <si>
    <t>Ostali sitni neimenovani materijal</t>
  </si>
  <si>
    <t>9.14.</t>
  </si>
  <si>
    <t>Pregled, ispitivanja i mjerenja na cjelokupnoj instalaciji te izdavanje uporabnog atesta i revizione knjige, kao i eventualno svođenje otpora u propisane granice.</t>
  </si>
  <si>
    <t>sati</t>
  </si>
  <si>
    <t>INSTALACIJA ZAŠTITE OD MUNJE UKUPNO:</t>
  </si>
  <si>
    <t>OSTALO</t>
  </si>
  <si>
    <t>10.1.</t>
  </si>
  <si>
    <t>Mjerenje otpora izolacije, otpora petlje i otpora uzemljenja te izdavanje atesta. Ispitivanje cjelokupne instalacije vanjske i opće rasvjete, puštanje pogon i probni rad. Mjerenje rasvijetljenosti i izdavanje protokola o mjerenju.</t>
  </si>
  <si>
    <t>10.2.</t>
  </si>
  <si>
    <t>Pripremni i završni radovi</t>
  </si>
  <si>
    <t>10.3.</t>
  </si>
  <si>
    <t>Ostali sitni neimenovani radovi i materijal.</t>
  </si>
  <si>
    <t>10.4.</t>
  </si>
  <si>
    <t>Rad u režiji, sati upisani u građevinski dnevnik i ovjereni od nadzornog inženjera</t>
  </si>
  <si>
    <t>- PKV</t>
  </si>
  <si>
    <t>- KV</t>
  </si>
  <si>
    <t>- VKV</t>
  </si>
  <si>
    <t>OSTALO UKUPNO:</t>
  </si>
  <si>
    <t>SVEUKUPNO ETAPA 20</t>
  </si>
  <si>
    <t>1. GRIJANJE I HLAĐENJE</t>
  </si>
  <si>
    <r>
      <rPr>
        <b/>
        <sz val="10"/>
        <rFont val="Arial"/>
        <family val="2"/>
        <charset val="238"/>
      </rPr>
      <t>Uvodne napomene:</t>
    </r>
    <r>
      <rPr>
        <sz val="10"/>
        <rFont val="Arial"/>
        <family val="2"/>
        <charset val="238"/>
      </rPr>
      <t xml:space="preserve"> Cijena za sve stavke mora uključivati svu dobavu, transport i montažu sa svim materijalom i pomoćnim materijalom, radom i horizontalnim i vertikalnim transportom na gradilištu potrebne za dovršenje radova do potpune funkcionalne ili estetske gotovosti, osim ako u stavci nije drugačije navedeno.  Sva demontirana oprema i svi dijelovi konstrukcije i otpad nastao uklanjanjem građevina ili dijelova građevina se zbrinjava sukladno važečim propisima Republike Hrvatske. Sav materijal, opremu i uređaje kod dopreme na gradilište, a prije ugradnje, izvođač je dužan upisati u dnevnik građenja, te nadzornom inženjeru dostaviti ateste i uvjerenja o kvaliteti, kao i garancijske listove i tehničku dokumentaciju sa podacima o uređajima i opremi. Bez istog materijali, oprema i uređaji ne smiju biti ugrađeni.</t>
    </r>
  </si>
  <si>
    <t>U ovu specifikaciju su uključeni i potrebni radovi ovlaštenih servisera prilikom puštanja u pogon predmetne opreme uključivo sav potrebni materijal za funkcionalno puštanje u pogon.</t>
  </si>
  <si>
    <t>Stavke opreme također uključuju i: dvogodišnje jamstvo na sve kvarove, tvornički propisano redovito održavanje (redoviti servisi, čišćenje i zamjena filtera, nadopuna medija i dr.), jamstvo za isporuku rezervnih dijelova (minimalno 7 godina nakon isteka jamstvenog roka), obuku korisnika za korištenje uređaja, dostavu popisa ovlaštenih servisa, vrijeme odziva na prijavljeni kvar od 24 sata.</t>
  </si>
  <si>
    <t>Specifikacija uključuje: ispitivanja i mjerenja strojarskih instalacija, specificiranih u ovom poglavlju, s isporukom kompletne dokumentacija neophodne za tehnički pregled i primopredaju postrojenja. Stavka uključuje sve potrebne ateste, ispitivanje funkcionalnosti sustava, ispitivanje postignutih parametara u zimskom i ljetnom periodu, mjerenje zagađivanja okoliša iz stacionarnih izvora, izvještaj o mjerenje buke u i izvan prostora od strojarske opreme i sl (isporuka u 4 primjerka). Uključivo i angažman ovlaštenih predstavnika izvođača radova u pripremi i vođenju postupka primopredaje kao i sudjelovanje tijekom tehničkog pregleda.</t>
  </si>
  <si>
    <t>Sav materijal, opremu i uređaje kod dopreme na gradilište, a prije ugradnje, izvođač je dužan upisati u dnevnik građenja, te nadzornom inženjeru dostaviti ateste i uvjerenja o kvaliteti, kao i garancijske listove i tehničku dokumentaciju sa podacima o uređajima i opremi. Bez istog materijali, oprema i uređaji ne smiju biti ugrađeni.</t>
  </si>
  <si>
    <t>Napomena: Za sve stavke opreme dozvoljeno je odstupanje navedenih tehničkih parametara u granicama ±10 % uz uvjet da se postigne jednakovrijedno učinkovit sustav.</t>
  </si>
  <si>
    <t>1.01.</t>
  </si>
  <si>
    <r>
      <rPr>
        <b/>
        <sz val="10"/>
        <color indexed="8"/>
        <rFont val="Arial"/>
        <family val="2"/>
      </rPr>
      <t>Dizalica topline ZRAK-VODA za grijanje, hlađenje i pripremu PTV-a</t>
    </r>
    <r>
      <rPr>
        <sz val="10"/>
        <color indexed="8"/>
        <rFont val="Arial"/>
        <family val="2"/>
      </rPr>
      <t xml:space="preserve">.  Završni sloj kučišta otporan je na ekstremne klimatske uvjete i zagađenje iz atmosfere. Upotrebom najnovijih tehnologija u proizvodnji komponenti smanjena je težina i dimenzije uređaja, dok je istovremeno značajno povećana energetska učinkovitost sustava. Vanjska jedinica je posebno dizajnirana sa </t>
    </r>
    <r>
      <rPr>
        <b/>
        <sz val="10"/>
        <color indexed="8"/>
        <rFont val="Arial"/>
        <family val="2"/>
      </rPr>
      <t>Super Digital Inverter</t>
    </r>
    <r>
      <rPr>
        <sz val="10"/>
        <color indexed="8"/>
        <rFont val="Arial"/>
        <family val="2"/>
      </rPr>
      <t xml:space="preserve"> tehnologijom i radnom tvari R 410A, te impresionira učinkovitošću. Kompresor, kontroliran inverterom, isporučuje upravo onaj kapacitet koji sustav zahtjeva, vodeći brigu o pogonskim troškovima. Smanjenje pogonskih troškova naročito je izraženo u parcijalnom opterečenju. Reverzibilni sustav omogućuje upotrebu sustava kako u grijanju, koja mu je osnovna namjena, tako i u hlađenju, uz mogućnost pripreme potrošne tople vode. Robustan dizajn niske buke zahtjeva vrlo malo ugradbenog prostora. Kontrola tlaka omogućuje rad u hlađenju od +10°C i u grijanju do -20°C. Upravljanje se vrši putem hidrauličkog modula. Cjevovod radne tvari je odvojiv pomoću ventila. Daljinski upravljač osim standardnih funkcija koristi se i za uštedu energije putem vremenskog programatoora kao i za smanjenje buke u tijeku noćnog rada.</t>
    </r>
  </si>
  <si>
    <t>Kompresor</t>
  </si>
  <si>
    <r>
      <t>Oklopljeni zvučno izolirani DC</t>
    </r>
    <r>
      <rPr>
        <b/>
        <sz val="10"/>
        <rFont val="Arial"/>
        <family val="2"/>
      </rPr>
      <t xml:space="preserve"> Twin rotacijski kompresor</t>
    </r>
    <r>
      <rPr>
        <sz val="10"/>
        <rFont val="Arial"/>
        <family val="2"/>
      </rPr>
      <t xml:space="preserve"> najnovije konstrukcije osigurava iznimno tihi rad uz optimalnu isporuku učina uz minimalnu potrošnju energije </t>
    </r>
    <r>
      <rPr>
        <b/>
        <sz val="10"/>
        <rFont val="Arial"/>
        <family val="2"/>
      </rPr>
      <t>već od najmanje frekvencije od 10 H</t>
    </r>
    <r>
      <rPr>
        <sz val="10"/>
        <rFont val="Arial"/>
        <family val="2"/>
      </rPr>
      <t>z.</t>
    </r>
  </si>
  <si>
    <t>Zrakom hlađeni kondenzator</t>
  </si>
  <si>
    <t>Izrađen od bakrenih cijevi s valjano-aluminijskim lamelama. Konstrukcija izmjenjivač topline omogućuje čišćenje i bez rastavljanja kučišta. Optimiziran za upotrebu R 410A.</t>
  </si>
  <si>
    <t>Ventilator</t>
  </si>
  <si>
    <t>Statički i dinamički uravnoteženi DC aksijalni ventilator s optimiziranom elisom protiv buke.</t>
  </si>
  <si>
    <t>Krug radne tvari</t>
  </si>
  <si>
    <t>Svi djelovi kruga radnog medija tvornički instalirani. EEV smješten u vanjskij jedinici.</t>
  </si>
  <si>
    <t>Razvodna kutija</t>
  </si>
  <si>
    <t>Električni / elektronički djelovi tvornički ožičeni spremni za vanjsko spajanje na priključnoj šini.</t>
  </si>
  <si>
    <t>Učin grijanja nominalno A7/W35 kW  16,00 (min.)</t>
  </si>
  <si>
    <t>Energetska učinkovitost nominalno COP  4,30 (± 10%)</t>
  </si>
  <si>
    <t>Razred energetske učinkovitosti  A++ (min.)</t>
  </si>
  <si>
    <t>Učin hlađenja nominalno A35/W7 kW ❄  13,00 (min.)</t>
  </si>
  <si>
    <t>Energetska učinkovitost nominalno EER ❄  2,71 (± 10%)</t>
  </si>
  <si>
    <t>Razred energetske učinkovitosti ❄ A++ (min.)</t>
  </si>
  <si>
    <t>Strujno napajanje V/Ph+N/Hz 380-400/3+N/50</t>
  </si>
  <si>
    <t>maks. radna struja A 14,6</t>
  </si>
  <si>
    <t>Startna struja Soft Start</t>
  </si>
  <si>
    <t>Preporučeni osigurač A  3x 16</t>
  </si>
  <si>
    <t>Radno područje °C -20 ~ +43</t>
  </si>
  <si>
    <t>Cijev za tekući medij col/mm  3/8 / 9,5</t>
  </si>
  <si>
    <t>Usisna cijev col/mm  5/8 / 15,9</t>
  </si>
  <si>
    <t>min./maks. dužina cijevi m  5/30</t>
  </si>
  <si>
    <t xml:space="preserve">max. visinska razlika m 30 </t>
  </si>
  <si>
    <t>Razina zvučne snage dB(A)  69 (± 10%)</t>
  </si>
  <si>
    <t>Dimenzije (V × Š × D) mm  1340 x 900 x 320 (± 10%)</t>
  </si>
  <si>
    <t>Težina kg  93 (± 10%)</t>
  </si>
  <si>
    <t>Radna tvar R410A</t>
  </si>
  <si>
    <t>Unutarnja jedinica - hidrobox, karakteristika:</t>
  </si>
  <si>
    <t xml:space="preserve">Polazna temperatura °C  20 ~ 55 </t>
  </si>
  <si>
    <t xml:space="preserve">Polazna temperatura °C ❄ 7 - 25 </t>
  </si>
  <si>
    <t>Kompatibilna sa vanjskom jedinicom 11, 14, 16kW</t>
  </si>
  <si>
    <t>Električni štapni grijač</t>
  </si>
  <si>
    <t>Učin kW  6,00 (min.)</t>
  </si>
  <si>
    <t>Strujno napajanje  380-400/3+N/50</t>
  </si>
  <si>
    <t xml:space="preserve">Preporučeni osigurač  2x 13 </t>
  </si>
  <si>
    <t>Vodena pumpa</t>
  </si>
  <si>
    <t>(5 stupnjeva)</t>
  </si>
  <si>
    <t>EEI ≤ 0,23</t>
  </si>
  <si>
    <t>Potrošnja energije (maks.) W  87</t>
  </si>
  <si>
    <t>Visina dobave m  8,8 (± 10%)</t>
  </si>
  <si>
    <t>Ekspanzijska posuda</t>
  </si>
  <si>
    <t>Volumen l 12 (± 10%)</t>
  </si>
  <si>
    <t>Priključak za vodu</t>
  </si>
  <si>
    <t xml:space="preserve">(ulaz / izlaz) col (") 1 1/4 </t>
  </si>
  <si>
    <t xml:space="preserve">Priključak za kondenzat Unutarnji promjer mm 16 </t>
  </si>
  <si>
    <t>Razina zvučne snage dB(A)  43 (± 10%)</t>
  </si>
  <si>
    <t>Dimenzije (V × Š × D) mm 925 x 525 x 355 (± 10%)</t>
  </si>
  <si>
    <t>Težina kg  52 (± 10%)</t>
  </si>
  <si>
    <t>kpl</t>
  </si>
  <si>
    <t>1.02.</t>
  </si>
  <si>
    <t>Spremnik potrošne tople vode od nehrđajučeg čelika za montažu na pod.
U  spremnik je  ugrađen vodeni predgrijač za spoj na dizalicu topline koji vodu zagrijava na 55 °C.
Elektrogrijač je smješten u gornjem dijelu zagrijava vodu do željene temperature (max: 75°C, 10 bar, testni tlak 15 bar)
Priključak:1~, 50Hz, 230 V
Izmjenjivač: spiralni
El.grijač snage = 2,75 kW (230 V)  (± 10%)
Volumen: 300 l (± 10%)
Max. temp. vode: 75°C
Dimenzije:d = 550 mm, h = 2.040 mm (± 10%)
Masa punog spremnika: 360 kg (± 10%)</t>
  </si>
  <si>
    <t>1.03.</t>
  </si>
  <si>
    <t>Dodatna oprema dizalice topline i spremnika PTV:</t>
  </si>
  <si>
    <t xml:space="preserve">Dodatni daljinski upravljač za prostoriju </t>
  </si>
  <si>
    <t>Regulacija za kaskadno upravljanje dizalicama topline</t>
  </si>
  <si>
    <t>Signal za vanjski uređaj za pripremu tople vode i izlaz za dojavu smetnji ili izlaz kompresorskog pogona i pogona odleđivanja -</t>
  </si>
  <si>
    <t xml:space="preserve">Ulaz za vanjski sobni termostat ili ulaz za isključenje u nuždi ili vanjsko uklj/isklj </t>
  </si>
  <si>
    <t xml:space="preserve">Temperaturni osjetnik za spremnik potrošne tople vode </t>
  </si>
  <si>
    <t>Set troputnog ventila sanitarne vode s pripadajućim elektromotornim pogonom.  U opsegu isporuke su svi fazonski  komadi za spoj na instalaciju.</t>
  </si>
  <si>
    <t>Dvoputni (prolazni) ON/OFF ventil grijanja/hlađenja s pripadajućim elektromotornim pogonom za spoj na dizalicu topline.  U opsegu isporuke su svi fazonski  komadi za spoj na instalaciju.</t>
  </si>
  <si>
    <t xml:space="preserve">kom </t>
  </si>
  <si>
    <t xml:space="preserve">Zamjenska sklopka protoka </t>
  </si>
  <si>
    <r>
      <rPr>
        <b/>
        <sz val="10"/>
        <rFont val="Arial"/>
        <family val="2"/>
      </rPr>
      <t>BMS KNX®</t>
    </r>
    <r>
      <rPr>
        <sz val="10"/>
        <rFont val="Arial"/>
        <family val="2"/>
      </rPr>
      <t xml:space="preserve"> sučelje </t>
    </r>
  </si>
  <si>
    <r>
      <rPr>
        <b/>
        <sz val="10"/>
        <rFont val="Arial"/>
        <family val="2"/>
      </rPr>
      <t>BMS</t>
    </r>
    <r>
      <rPr>
        <sz val="10"/>
        <rFont val="Arial"/>
        <family val="2"/>
      </rPr>
      <t xml:space="preserve"> Modbus sučelje</t>
    </r>
  </si>
  <si>
    <t>1.04.</t>
  </si>
  <si>
    <t>Međuspremnik ogrjevne/rashladne vode za unutarnju ugradnju, zapremine 300 litara (± 10%), radnog tlaka 3 bara, opremljen nogicama, navojnim priključcima i ispusnim slavinama prema projektu, ispitan sa vodenom tlačnom probom pod pritiskom od 6 bar.</t>
  </si>
  <si>
    <t>U stavku je uključeno čišćenje do metalnog sjaja te antikorozivna zaštita premazom u dva sloja, kao i sam materijal premaza.</t>
  </si>
  <si>
    <r>
      <t>Spremnik je izoliran izolacijom s parnom branom.  Materijal izolacije mora imati parnu branu i slijedeće termodinamičke karakteristike: toplinska vodljivost kod 0</t>
    </r>
    <r>
      <rPr>
        <sz val="10"/>
        <rFont val="Arial"/>
        <family val="2"/>
        <charset val="238"/>
      </rPr>
      <t>º</t>
    </r>
    <r>
      <rPr>
        <sz val="10"/>
        <rFont val="ZapfHumnst BT"/>
        <family val="2"/>
        <charset val="238"/>
      </rPr>
      <t xml:space="preserve">C </t>
    </r>
    <r>
      <rPr>
        <sz val="10"/>
        <rFont val="Arial"/>
        <family val="2"/>
        <charset val="238"/>
      </rPr>
      <t>λ&lt;0,033, koeficijent otpora difuziji vodene pare μ&gt;7000, upijanje vode difuzijom max. 0,27% u odnosu na volumen i temperaturno područje primjene -50 - 105ºC. Materijal izolacije debljine</t>
    </r>
    <r>
      <rPr>
        <sz val="10"/>
        <rFont val="ZapfHumnst BT"/>
        <family val="2"/>
        <charset val="238"/>
      </rPr>
      <t xml:space="preserve"> d=19 mm. Izolacija u pločama, a isporučuje se u rolama širine 1000mm. Stavka uključuje potrebnu količinu ljepilate završne samoljepljive trake .</t>
    </r>
  </si>
  <si>
    <t>kpl.</t>
  </si>
  <si>
    <t>1.05.</t>
  </si>
  <si>
    <t>Cirkulacijska crpka CP1 u sustavu hlađenja ventilokonvektorima sa elektronski reguliranim brojem okretaja, radnog pritiska 6 bar, za priključak na električnu mrežu 230V i 50 Hz, navojna, isporučena sa brtvama i vijcima i svim materijalom potrebnim za montažu. Crpka je energetskog razreda A, sukladna EUP direktivi, sa auto adapt funkcijom.</t>
  </si>
  <si>
    <r>
      <t>Q=4,0 m</t>
    </r>
    <r>
      <rPr>
        <vertAlign val="superscript"/>
        <sz val="10"/>
        <rFont val="Arial"/>
        <family val="2"/>
        <charset val="238"/>
      </rPr>
      <t>3</t>
    </r>
    <r>
      <rPr>
        <sz val="10"/>
        <rFont val="Arial"/>
        <family val="2"/>
        <charset val="238"/>
      </rPr>
      <t>/h - dobavna količina</t>
    </r>
  </si>
  <si>
    <t>H=55 kPa (± 10%)   - visina dobave</t>
  </si>
  <si>
    <t>230V/1/50Hz</t>
  </si>
  <si>
    <t>energetski razred – A</t>
  </si>
  <si>
    <t>1.06.</t>
  </si>
  <si>
    <t>Cirkulacijska crpka CP2 u sustavu podnog grijanja sa elektronski reguliranim brojem okretaja, radnog pritiska 6 bar, za priključak na električnu mrežu 230V i 50 Hz, navojna, isporučena sa brtvama i vijcima i svim materijalom potrebnim za montažu. Crpka je energetskog razreda A, sukladna EUP direktivi, sa auto adapt funkcijom.</t>
  </si>
  <si>
    <r>
      <t>Q=2,0 m</t>
    </r>
    <r>
      <rPr>
        <vertAlign val="superscript"/>
        <sz val="10"/>
        <rFont val="Arial"/>
        <family val="2"/>
        <charset val="238"/>
      </rPr>
      <t>3</t>
    </r>
    <r>
      <rPr>
        <sz val="10"/>
        <rFont val="Arial"/>
        <family val="2"/>
        <charset val="238"/>
      </rPr>
      <t>/h - dobavna količina</t>
    </r>
  </si>
  <si>
    <t>H=45 kPa (± 10%)   - visina dobave</t>
  </si>
  <si>
    <t>1.07.</t>
  </si>
  <si>
    <t>Cirkulacijska crpka CP3 u sustavu recirkulacije sanitarne tople vode sa elektronski reguliranim brojem okretaja, radnog pritiska 6 bar, za priključak na električnu mrežu 230V i 50 Hz, navojna, sa integriranim nalijegajućim cjevnim osjetnikom temperature, isporučena sa brtvama i vijcima i svim materijalom potrebnim za montažu. Crpka je energetskog razreda A, sukladna EUP direktivi, sa auto adapt funkcijom.</t>
  </si>
  <si>
    <r>
      <t>Q=0,4 m</t>
    </r>
    <r>
      <rPr>
        <vertAlign val="superscript"/>
        <sz val="10"/>
        <rFont val="Arial"/>
        <family val="2"/>
        <charset val="238"/>
      </rPr>
      <t>3</t>
    </r>
    <r>
      <rPr>
        <sz val="10"/>
        <rFont val="Arial"/>
        <family val="2"/>
        <charset val="238"/>
      </rPr>
      <t>/h - dobavna količina</t>
    </r>
  </si>
  <si>
    <t>H=6 kPa (± 10%)    - visina dobave</t>
  </si>
  <si>
    <t>1.08.</t>
  </si>
  <si>
    <t>Ventilokonvektor predviđen za dvocijevni sustav grijanja i hlađenja za ugradnju pod strop, kazetna izvedba s maskom s četverosmjernim istrujavanjem. Uređaj je standardno opremljen sa: kućište, izmjenjivač topline za grijanje i hlađenje, odzračni pipac, perivi filter, glavna tavica za sakupljanje kondenzata, pumpica kondenzata, ventiltor sa direktno pogonjenim elektro motorom i tri brzine rada ventilaatora te internim elektro ožičenjem.</t>
  </si>
  <si>
    <t>Oprema koja treba biti sadržna u isporuci ventilokonvektora :</t>
  </si>
  <si>
    <t>* komplet troputnih ventila sa by-passom i termičkim pogonom 230V; on-off</t>
  </si>
  <si>
    <t>Rashladni učinak odabran je na srednjoj brzini vrtnje ventilatora, temperaturi prostora 26°C / 19°C w.b., i temperaturi hladne vode 7/12°C.</t>
  </si>
  <si>
    <t>Ogrijevni učinak odabran je na srednjoj brzini vrtnje ventilatora, temperaturi prostora 20°C, i temperaturi tople vode 50/40°C.</t>
  </si>
  <si>
    <t>1.8.1.</t>
  </si>
  <si>
    <t>Rashladni učinak : 1,79  kW (min.)</t>
  </si>
  <si>
    <t>Pad tlaka na vodenoj strani :  12 kPa (± 10%)</t>
  </si>
  <si>
    <t>Ogrijevni učinak : 1,41 kW (min.)</t>
  </si>
  <si>
    <t>Pad tlaka vodenoj strani:  21 kPa (± 10%)</t>
  </si>
  <si>
    <t>Dimenzije kazete DxŠxV: 569 x 627 x 298 mm (± 10%)</t>
  </si>
  <si>
    <t>1.8.2.</t>
  </si>
  <si>
    <t>Rashladni učinak : 2,87  kW (min.)</t>
  </si>
  <si>
    <t>Ogrijevni učinak : 4,96 kW (min.)</t>
  </si>
  <si>
    <t>Pad tlaka vodenoj strani:  23 kPa (± 10%)</t>
  </si>
  <si>
    <t>1.8.3.</t>
  </si>
  <si>
    <t>Rashladni učinak : 3,48  kW (min.)</t>
  </si>
  <si>
    <t>Pad tlaka na vodenoj strani :  16 kPa (± 10%)</t>
  </si>
  <si>
    <t>Ogrijevni učinak : 5,66 kW (min.)</t>
  </si>
  <si>
    <t>Pad tlaka vodenoj strani:  30 kPa (± 10%)</t>
  </si>
  <si>
    <t>1.09.</t>
  </si>
  <si>
    <t xml:space="preserve">Žičani daljinski upravljač ventilokonvektora s LCD zaslonom, s mogućnošću pojedinačnog ili grupnog vođenja,  za regulaciju brzine vrtnje ventilatora i za regulaciju temperature. Upravljač se montira na zid. Regulacija na strani zraka i vode. </t>
  </si>
  <si>
    <r>
      <t xml:space="preserve">Ventil </t>
    </r>
    <r>
      <rPr>
        <sz val="10"/>
        <rFont val="Arial"/>
        <family val="2"/>
        <charset val="238"/>
      </rPr>
      <t>predviđen za ugradnju na cjevovod ispred ventilokonvektora, zajedno sa svim potrebnim materijalom za ugradnju</t>
    </r>
  </si>
  <si>
    <t>NO20</t>
  </si>
  <si>
    <t>Priključni fleksibilni komad, fleksibilno crijevo duljine 0,5m za spoj ventilokonvektora sa cjevovodom, zajedno sa priborom potrebnim za montažu</t>
  </si>
  <si>
    <t>Troputni mješajući ventil sa pripadajućim elektromotornim pogonom za regulaciju temperature polaznog voda podnog grijanja putem nalijegajućeg cijevnog osjetnika. Uz ventil se isporučuje pripadajući nalijegajući cijevni osjetnik.</t>
  </si>
  <si>
    <t>Kuglasta slavina za ugradnju u instalaciju grijanja/hlađenja navojnim spojem, slijedećih veličina i količina:</t>
  </si>
  <si>
    <t>NO 25, NP 6-navojni spoj</t>
  </si>
  <si>
    <t>NO 32, NP 6-navojni spoj</t>
  </si>
  <si>
    <t>NO 40, NP 6-navojni spoj</t>
  </si>
  <si>
    <t>NO 50, NP 6-navojni spoj</t>
  </si>
  <si>
    <t>1.14.</t>
  </si>
  <si>
    <t>Hvatač nečistoće predviđen za ugradnju u sistem toplovodnog grijanja navojnim spojem, slijedećih veličina i količina:</t>
  </si>
  <si>
    <t>1.15.</t>
  </si>
  <si>
    <t>Nepovratni ventil za ugradnju u sistem toplovodnog grijanja navojnim spojem slijedećih dimenzija i količina:</t>
  </si>
  <si>
    <t>1.16.</t>
  </si>
  <si>
    <t>Kuglasta slavina za ugradnju u instalaciju sanitarne vode navojnim spojem, slijedećih veličina i količina:</t>
  </si>
  <si>
    <t>NO 20, NP 16-navojni spoj</t>
  </si>
  <si>
    <t>1.17.</t>
  </si>
  <si>
    <t>Nepovratni ventil za ugradnju u instalaciju sanitarne vode navojnim spojem, slijedećih veličina i količina:</t>
  </si>
  <si>
    <t>1.18.</t>
  </si>
  <si>
    <r>
      <t xml:space="preserve">priključak sa slavinom za punjenje i pražnjenje instalacije, </t>
    </r>
    <r>
      <rPr>
        <sz val="10"/>
        <rFont val="Arial"/>
        <family val="2"/>
        <charset val="238"/>
      </rPr>
      <t>slijedećih veličina i količina:</t>
    </r>
  </si>
  <si>
    <t>NO 20</t>
  </si>
  <si>
    <t>1.19.</t>
  </si>
  <si>
    <t>Automatski odzračni ventil, komplet sa odzračnim lončićem.</t>
  </si>
  <si>
    <t>1.20.</t>
  </si>
  <si>
    <r>
      <t>Živin termometar u mjedenom tuljcu, mjernog područja 0-120</t>
    </r>
    <r>
      <rPr>
        <vertAlign val="superscript"/>
        <sz val="10"/>
        <rFont val="Arial"/>
        <family val="2"/>
        <charset val="1"/>
      </rPr>
      <t>0</t>
    </r>
    <r>
      <rPr>
        <sz val="10"/>
        <rFont val="Arial"/>
        <family val="2"/>
        <charset val="1"/>
      </rPr>
      <t>C nazivnog promjera priključka na cjevovod NO 15.</t>
    </r>
  </si>
  <si>
    <t>1.21.</t>
  </si>
  <si>
    <t>Manometar Ø100mm, mjernog područja 0-6 bar, nazivnog promjera priključka na cjevovod NO15, zajedno sa manometarskom slavinom.</t>
  </si>
  <si>
    <t>1.22.</t>
  </si>
  <si>
    <r>
      <t>Bakrene cijevi za ugradnju u sistemu grijanja/hlađenja</t>
    </r>
    <r>
      <rPr>
        <sz val="10"/>
        <rFont val="Arial"/>
        <family val="2"/>
        <charset val="238"/>
      </rPr>
      <t>, tvrde, ravne, prema DIN 1786, s potrebnim fitinzima, koljenima, prelaznim komadima, slijedećih dimenzija i količina:</t>
    </r>
  </si>
  <si>
    <t>Ø22x1mm</t>
  </si>
  <si>
    <t>Ø28x1,2mm</t>
  </si>
  <si>
    <t>Ø35x1,5mm</t>
  </si>
  <si>
    <t>Ø42x1,5mm</t>
  </si>
  <si>
    <t>Ø54x2mm</t>
  </si>
  <si>
    <t>1.23.</t>
  </si>
  <si>
    <r>
      <t>Izolacija cjevovoda teško gorivom cjevnom izolacijom s parnom branom. Materijal izolacije mora imati parnu branu i slijedeće termodinamičke karakteristike: toplinska vodljivost kod 0</t>
    </r>
    <r>
      <rPr>
        <sz val="10"/>
        <rFont val="Arial"/>
        <family val="2"/>
        <charset val="238"/>
      </rPr>
      <t>º</t>
    </r>
    <r>
      <rPr>
        <sz val="10"/>
        <rFont val="ZapfHumnst BT"/>
        <family val="2"/>
        <charset val="238"/>
      </rPr>
      <t xml:space="preserve">C </t>
    </r>
    <r>
      <rPr>
        <sz val="10"/>
        <rFont val="Arial"/>
        <family val="2"/>
        <charset val="238"/>
      </rPr>
      <t>λ&lt;0,033, koeficijent otpora difuziji vodene pare μ&gt;10000, upijanje vode difuzijom max. 0,27% u odnosu na volumen i temperaturno područje primjene -50 - 105ºC. Materijal izolacije cijevi debljine</t>
    </r>
    <r>
      <rPr>
        <sz val="10"/>
        <rFont val="ZapfHumnst BT"/>
        <family val="2"/>
        <charset val="238"/>
      </rPr>
      <t xml:space="preserve"> d=13 mm. Stavka uključuje potrebnu količinu ljepila te završne samoljepljive trake .</t>
    </r>
  </si>
  <si>
    <t>Ø22</t>
  </si>
  <si>
    <t>Ø28</t>
  </si>
  <si>
    <t>Ø35</t>
  </si>
  <si>
    <t>Ø42</t>
  </si>
  <si>
    <t>Ø54</t>
  </si>
  <si>
    <t>1.24.</t>
  </si>
  <si>
    <t>Predizolirane bakrene cijevi u kolutu ili šipci za freonsku instalaciju plinske i tekuće faze kvalitete koja se u rashladnoj tehnici primjenjuje za rashladni medij R-410A. U kompletu sa spojnicama i koljenima, spojnim i pričvrsnim materijalom. Cijevi moraju biti odmašćene, očišćene i osušene prije ugradnje.</t>
  </si>
  <si>
    <t xml:space="preserve"> Φ 9,5 mm</t>
  </si>
  <si>
    <t xml:space="preserve"> Φ 15,9 mm</t>
  </si>
  <si>
    <t>1.25.</t>
  </si>
  <si>
    <t>Dodatna izolacija cijevi na vanjskom prostoru aluminijskom folijom otpornom na vremenske utjecaje.</t>
  </si>
  <si>
    <t>1.26.</t>
  </si>
  <si>
    <t>Cijevi za odvod kondenzata, skupa sa pripadajućim fazonskim komadima, uključivo izolacija zaštitnim termoizolacijskim plaštom, s parnom branom, debljine 4mm, s pripadajućim ljepilom i samoljepljivom trakom za cijevi, slijedećih dimenzija:</t>
  </si>
  <si>
    <t>Ø32mm</t>
  </si>
  <si>
    <t>1.27.</t>
  </si>
  <si>
    <t>Ugradbeni sifon za klima uređaje, dimenzije 100x100mm, ugradbena dubina 60mm, dimenzija priključka DN32, komplet sa kućištem i poklopcem.</t>
  </si>
  <si>
    <t>HL 138</t>
  </si>
  <si>
    <t>1.28.</t>
  </si>
  <si>
    <t>Bus komunikacijska veza od vanjske jedinice do unutarnjih jedinica sustava sustava - izvode se dvožilnim oklopljenim kablom LIYCY 2x0,5mm2 uključivo  kabliranje, kablove, spajanje i puštanje u pogon. Izvodi strojarski izvođač i ovlašteni Toshiba partner.</t>
  </si>
  <si>
    <t>PODNO GRIJANJE</t>
  </si>
  <si>
    <t>1.29.</t>
  </si>
  <si>
    <r>
      <rPr>
        <b/>
        <sz val="10"/>
        <color indexed="8"/>
        <rFont val="Arial"/>
        <family val="2"/>
        <charset val="238"/>
      </rPr>
      <t xml:space="preserve">Cijev za podno grijanje 17x2,0mm 
</t>
    </r>
    <r>
      <rPr>
        <sz val="10"/>
        <color indexed="8"/>
        <rFont val="Arial"/>
        <family val="2"/>
        <charset val="238"/>
      </rPr>
      <t xml:space="preserve">Cijev za grijanje/hlađenje prema DIN EN ISO 15875-2 od 60% umreženog polietilena s EVOH slojem zaštite od difuzije kisika ispitana prema DIN 4726.Umreženje polietilena izvodi se gađanjem elektrona u strukturne mreže.                                                               </t>
    </r>
    <r>
      <rPr>
        <b/>
        <sz val="10"/>
        <color indexed="8"/>
        <rFont val="Arial"/>
        <family val="2"/>
        <charset val="238"/>
      </rPr>
      <t>Tehničke karakteristike:</t>
    </r>
    <r>
      <rPr>
        <sz val="10"/>
        <color indexed="8"/>
        <rFont val="Arial"/>
        <family val="2"/>
        <charset val="238"/>
      </rPr>
      <t xml:space="preserve">
- klasa primjene 4, prema DIN EN ISO 15875-2: 10 bar                                                                                                                                     - klasa primjene 5, prema DIN EN ISO 15875-2: 8 bar
- Max. umreženost polietilena: 60%
- Max. radna temperatura: 90°C
- Max. kratkotrajna temperatura: 100°C
</t>
    </r>
  </si>
  <si>
    <t>1.30.</t>
  </si>
  <si>
    <r>
      <rPr>
        <b/>
        <sz val="10"/>
        <color indexed="8"/>
        <rFont val="Arial"/>
        <family val="2"/>
        <charset val="238"/>
      </rPr>
      <t>Ploča za polaganje cijevi s aluminijskom folijom 30-2</t>
    </r>
    <r>
      <rPr>
        <sz val="10"/>
        <rFont val="Arial"/>
        <family val="2"/>
        <charset val="238"/>
      </rPr>
      <t xml:space="preserve">    Ploča s toplinskom/zvučnom izolacijom, sastoji se od aluminijske folije otporne na fizička oštećenja dodane kao sloj na EPS-T 650 prema normi B 6000. Prema normi DIN EN 135-01 požarna klasifikacija: klasa E. Standardna zapaljivost, sastavni
materijal klasa B2, sukladno DIN 4102. Folija na izolaciji sadrži mrežni uzorak od 50 mm kao i samoljepljivi dio s duže strane za spajanje ploča.                                                            </t>
    </r>
    <r>
      <rPr>
        <b/>
        <sz val="10"/>
        <color indexed="8"/>
        <rFont val="Arial"/>
        <family val="2"/>
        <charset val="238"/>
      </rPr>
      <t xml:space="preserve">Tehničke karakteristike:                                                         </t>
    </r>
    <r>
      <rPr>
        <sz val="10"/>
        <rFont val="Arial"/>
        <family val="2"/>
        <charset val="238"/>
      </rPr>
      <t>- Dimenzije (DxŠxV):10000x1000x30 mm                                     - Min. opterećenje: 6,5 KN/m²                                                       - Min. otpor prolasku topline (R): 0,75 m²K/W</t>
    </r>
    <r>
      <rPr>
        <b/>
        <sz val="10"/>
        <color indexed="8"/>
        <rFont val="Arial"/>
        <family val="2"/>
        <charset val="238"/>
      </rPr>
      <t xml:space="preserve">                               - </t>
    </r>
    <r>
      <rPr>
        <sz val="10"/>
        <rFont val="Arial"/>
        <family val="2"/>
        <charset val="238"/>
      </rPr>
      <t xml:space="preserve">Min. redukcija zvuka (Δ Lw ): 29 dB                             </t>
    </r>
  </si>
  <si>
    <t>1.31.</t>
  </si>
  <si>
    <r>
      <rPr>
        <b/>
        <sz val="10"/>
        <color indexed="8"/>
        <rFont val="Arial"/>
        <family val="2"/>
        <charset val="238"/>
      </rPr>
      <t>Pričvrsnic za PE-Xc cijevi</t>
    </r>
    <r>
      <rPr>
        <sz val="10"/>
        <rFont val="Arial"/>
        <family val="2"/>
        <charset val="238"/>
      </rPr>
      <t xml:space="preserve">                                                  Služi za fiksiranje cijevi na ploču za polaganje cijevi s mrežnim uzorkom.Visina pričvrsnice: 40 mm</t>
    </r>
  </si>
  <si>
    <t>1.32.</t>
  </si>
  <si>
    <r>
      <rPr>
        <b/>
        <sz val="10"/>
        <color indexed="8"/>
        <rFont val="Arial"/>
        <family val="2"/>
        <charset val="238"/>
      </rPr>
      <t xml:space="preserve">Rubna traka 150x8  </t>
    </r>
    <r>
      <rPr>
        <sz val="10"/>
        <rFont val="Arial"/>
        <family val="2"/>
        <charset val="238"/>
      </rPr>
      <t xml:space="preserve">
Rubna dilataciona traka u skladu s DIN 18560 izrađena iz polietilena sa samoljepivom pozadinom i samoljepivom PE-folijom s prednje strane za osiguranje brtvljenja između rubne trake i toplinske izolacije.                                                             Visina: 150 mm
Debljina materijala: 8 mm
Duljina: 25 m</t>
    </r>
  </si>
  <si>
    <t>1.33.</t>
  </si>
  <si>
    <r>
      <rPr>
        <b/>
        <sz val="10"/>
        <color indexed="8"/>
        <rFont val="Arial"/>
        <family val="2"/>
        <charset val="238"/>
      </rPr>
      <t xml:space="preserve">Dilatacijski profil  </t>
    </r>
    <r>
      <rPr>
        <sz val="10"/>
        <rFont val="Arial"/>
        <family val="2"/>
        <charset val="238"/>
      </rPr>
      <t xml:space="preserve">
Za pouzdanu dilataciju estriha, te općenito za ekspanziju estriha prema DIN 18560-2.
Visina: 100mm
Debljina materijala: 8 mm
Duljina: 2 m</t>
    </r>
  </si>
  <si>
    <t>1.34.</t>
  </si>
  <si>
    <r>
      <rPr>
        <b/>
        <sz val="10"/>
        <color indexed="8"/>
        <rFont val="Arial"/>
        <family val="2"/>
        <charset val="238"/>
      </rPr>
      <t>Dodatak estrihu</t>
    </r>
    <r>
      <rPr>
        <sz val="10"/>
        <color indexed="8"/>
        <rFont val="Arial"/>
        <family val="2"/>
        <charset val="238"/>
      </rPr>
      <t xml:space="preserve">
Koristi se kao aditiv za estrih na cementnoj osnovi, homogenizira i poboljšava kvalitetu materijala i time povećava toplinsku provodljivost poda. Potrošnja aditiva pri debljini od 50mm je otprilike 0,2 l/m². Vrijeme sazrijevanja estriha je 21 dan.</t>
    </r>
  </si>
  <si>
    <t>lit.</t>
  </si>
  <si>
    <t>1.35.</t>
  </si>
  <si>
    <r>
      <rPr>
        <b/>
        <sz val="10"/>
        <color indexed="8"/>
        <rFont val="Arial"/>
        <family val="2"/>
        <charset val="238"/>
      </rPr>
      <t>Kompaktni kompozitni višeslojni razdjelnik s indikatorom protoka za 7 krugova</t>
    </r>
    <r>
      <rPr>
        <sz val="10"/>
        <color indexed="8"/>
        <rFont val="Arial"/>
        <family val="2"/>
        <charset val="238"/>
      </rPr>
      <t xml:space="preserve">
Kompozitni razdjelnik podnog grijanja za stambene i javne građevine. Razdjelnik podnog grijanja dolazi u setu sa nosačim podesive visine od 200-240 mm, termometrima na razdjelniku i sabirniku, indikatorima (mjeračima) protoka i spojevima za montažu termopogona za  svaki krug podnog grijanja.
</t>
    </r>
    <r>
      <rPr>
        <b/>
        <sz val="10"/>
        <color indexed="8"/>
        <rFont val="Arial"/>
        <family val="2"/>
        <charset val="238"/>
      </rPr>
      <t>Tehničke karakteristike:</t>
    </r>
    <r>
      <rPr>
        <sz val="10"/>
        <color indexed="8"/>
        <rFont val="Arial"/>
        <family val="2"/>
        <charset val="238"/>
      </rPr>
      <t xml:space="preserve">                                              - Medij: voda/glikol                                                        - Max. koncetracija glikola: 45%                                       - Radna temperatura medija: 0-60°C                                   - Max. temperatura medija: 90°C na 3 bar                           - Radni tlak : 0,2-6 bar                                                                                                   - Max. ispitni tlak s vodom (24h &lt; 30°C): 10 bar                                - Max. ispitni tlak s inertnim plinom (24h &lt; 30°C): 10 bar     - Max. protok na razdjelniku: 3,5 m³/h                                                                         - Indikator (mjerač) protoka: 0-5 L/min                                 - Polaz (Kv): 0,98                                                           - Povrat (Kv): 1,56                                                         - Dimenzija priključnih ventila: 1"                                      - Eurokonus priključci: 3/4"                                                     - Udaljenost od centra do centra izlaz: 50 mm                    - Priključak termopogon: M30x1,5 mm                                - Materijal razdjelnika: kompaktni višeslojni kompozit                                      - Dimenzije (VxŠxD): 335x468x99 mm   </t>
    </r>
  </si>
  <si>
    <t>1.36.</t>
  </si>
  <si>
    <r>
      <rPr>
        <b/>
        <sz val="10"/>
        <color indexed="8"/>
        <rFont val="Arial"/>
        <family val="2"/>
        <charset val="238"/>
      </rPr>
      <t>Kompaktni kompozitni višeslojni razdjelnik s indikatorom protoka za 8 krugova</t>
    </r>
    <r>
      <rPr>
        <sz val="10"/>
        <color indexed="8"/>
        <rFont val="Arial"/>
        <family val="2"/>
        <charset val="238"/>
      </rPr>
      <t xml:space="preserve">
Kompozitni razdjelnik podnog grijanja za stambene i javne građevine. Razdjelnik podnog grijanja dolazi u setu sa nosačim podesive visine od 200-240 mm, termometrima na razdjelniku i sabirniku, indikatorima (mjeračima) protoka i spojevima za montažu termopogona za  svaki krug podnog grijanja.
</t>
    </r>
    <r>
      <rPr>
        <b/>
        <sz val="10"/>
        <color indexed="8"/>
        <rFont val="Arial"/>
        <family val="2"/>
        <charset val="238"/>
      </rPr>
      <t>Tehničke karakteristike:</t>
    </r>
    <r>
      <rPr>
        <sz val="10"/>
        <color indexed="8"/>
        <rFont val="Arial"/>
        <family val="2"/>
        <charset val="238"/>
      </rPr>
      <t xml:space="preserve">                                              - Medij: voda/glikol                                                        - Max. koncetracija glikola: 45%                                       - Radna temperatura medija: 0-60°C                                   - Max. temperatura medija: 90°C na 3 bar                           - Radni tlak : 0,2-6 bar                                                                                                   - Max. ispitni tlak s vodom (24h &lt; 30°C): 10 bar                                - Max. ispitni tlak s inertnim plinom (24h &lt; 30°C): 10 bar     - Max. protok na razdjelniku: 3,5 m³/h                                                                         - Indikator (mjerač) protoka: 0-5 L/min                                 - Polaz (Kv): 0,98                                                           - Povrat (Kv): 1,56                                                         - Dimenzija priključnih ventila: 1"                                      - Eurokonus priključci: 3/4"                                                     - Udaljenost od centra do centra izlaz: 50 mm                    - Priključak termopogon: M30x1,5 mm                                - Materijal razdjelnika: kompaktni višeslojni kompozit                                      - Dimenzije (VxŠxD): 335x518x99 mm   </t>
    </r>
  </si>
  <si>
    <t>1.37.</t>
  </si>
  <si>
    <r>
      <rPr>
        <b/>
        <sz val="10"/>
        <color indexed="8"/>
        <rFont val="Arial"/>
        <family val="2"/>
        <charset val="238"/>
      </rPr>
      <t>Kompaktni kompozitni višeslojni razdjelnik s indikatorom protoka za 9 krugova</t>
    </r>
    <r>
      <rPr>
        <sz val="10"/>
        <color indexed="8"/>
        <rFont val="Arial"/>
        <family val="2"/>
        <charset val="238"/>
      </rPr>
      <t xml:space="preserve">
Kompozitni razdjelnik podnog grijanja za stambene i javne građevine. Razdjelnik podnog grijanja dolazi u setu sa nosačim podesive visine od 200-240 mm, termometrima na razdjelniku i sabirniku, indikatorima (mjeračima) protoka i spojevima za montažu termopogona za  svaki krug podnog grijanja.
</t>
    </r>
    <r>
      <rPr>
        <b/>
        <sz val="10"/>
        <color indexed="8"/>
        <rFont val="Arial"/>
        <family val="2"/>
        <charset val="238"/>
      </rPr>
      <t>Tehničke karakteristike:</t>
    </r>
    <r>
      <rPr>
        <sz val="10"/>
        <color indexed="8"/>
        <rFont val="Arial"/>
        <family val="2"/>
        <charset val="238"/>
      </rPr>
      <t xml:space="preserve">                                              - Medij: voda/glikol                                                        - Max. koncetracija glikola: 45%                                       - Radna temperatura medija: 0-60°C                                   - Max. temperatura medija: 90°C na 3 bar                           - Radni tlak : 0,2-6 bar                                                                                                   - Max. ispitni tlak s vodom (24h &lt; 30°C): 10 bar                                - Max. ispitni tlak s inertnim plinom (24h &lt; 30°C): 10 bar     - Max. protok na razdjelniku: 3,5 m³/h                                                                         - Indikator (mjerač) protoka: 0-5 L/min                                 - Polaz (Kv): 0,98                                                           - Povrat (Kv): 1,56                                                         - Dimenzija priključnih ventila: 1"                                      - Eurokonus priključci: 3/4"                                                     - Udaljenost od centra do centra izlaz: 50 mm                    - Priključak termopogon: M30x1,5 mm                                - Materijal razdjelnika: kompaktni višeslojni kompozit                                      - Dimenzije (VxŠxD): 335x568x99 mm   </t>
    </r>
  </si>
  <si>
    <t>1.38.</t>
  </si>
  <si>
    <r>
      <rPr>
        <b/>
        <sz val="10"/>
        <color indexed="8"/>
        <rFont val="Arial"/>
        <family val="2"/>
        <charset val="238"/>
      </rPr>
      <t>Kompaktni kompozitni višeslojni razdjelnik s indikatorom protoka za 12 krugova</t>
    </r>
    <r>
      <rPr>
        <sz val="10"/>
        <color indexed="8"/>
        <rFont val="Arial"/>
        <family val="2"/>
        <charset val="238"/>
      </rPr>
      <t xml:space="preserve">
Kompozitni razdjelnik podnog grijanja za stambene i javne građevine. Razdjelnik podnog grijanja dolazi u setu sa nosačim podesive visine od 200-240 mm, termometrima na razdjelniku i sabirniku, indikatorima (mjeračima) protoka i spojevima za montažu termopogona za  svaki krug podnog grijanja.
</t>
    </r>
    <r>
      <rPr>
        <b/>
        <sz val="10"/>
        <color indexed="8"/>
        <rFont val="Arial"/>
        <family val="2"/>
        <charset val="238"/>
      </rPr>
      <t>Tehničke karakteristike:</t>
    </r>
    <r>
      <rPr>
        <sz val="10"/>
        <color indexed="8"/>
        <rFont val="Arial"/>
        <family val="2"/>
        <charset val="238"/>
      </rPr>
      <t xml:space="preserve">                                              - Medij: voda/glikol                                                        - Max. koncetracija glikola: 45%                                       - Radna temperatura medija: 0-60°C                                   - Max. temperatura medija: 90°C na 3 bar                           - Radni tlak : 0,2-6 bar                                                                                                   - Max. ispitni tlak s vodom (24h &lt; 30°C): 10 bar                                - Max. ispitni tlak s inertnim plinom (24h &lt; 30°C): 10 bar     - Max. protok na razdjelniku: 3,5 m³/h                                                                          - Indikator (mjerač) protoka: 0-5 L/min                                 - Polaz (Kv): 0,98                                                           - Povrat (Kv): 1,56                                                         - Dimenzija priključnih ventila: 1"                                      - Eurokonus priključci: 3/4"                                                     - Udaljenost od centra do centra izlaz: 50 mm                    - Priključak termopogon: M30x1,5 mm                                - Materijal razdjelnika: kompaktni višeslojni kompozit                                      - Dimenzije (VxŠxD): 335x758x99 mm   </t>
    </r>
  </si>
  <si>
    <t>1.39.</t>
  </si>
  <si>
    <t>Set kuglastih ventila 1" za za kompaktne višeslojne kompozitne razdjelnike</t>
  </si>
  <si>
    <t>set</t>
  </si>
  <si>
    <t>1.40.</t>
  </si>
  <si>
    <r>
      <rPr>
        <b/>
        <sz val="10"/>
        <color indexed="8"/>
        <rFont val="Arial"/>
        <family val="2"/>
        <charset val="238"/>
      </rPr>
      <t>Stezni adapt. 17x2,0x3/4"</t>
    </r>
    <r>
      <rPr>
        <sz val="10"/>
        <rFont val="Arial"/>
        <family val="2"/>
        <charset val="238"/>
      </rPr>
      <t xml:space="preserve"> eurokonus Kompresijski adapter proizvede iz mesinga, služi za spajanje cijevi na razdjelnike. Ženski navoj 3/4˝ euro-konus prema DIN EN ISO 228-1.</t>
    </r>
  </si>
  <si>
    <t>1.41.</t>
  </si>
  <si>
    <r>
      <rPr>
        <b/>
        <sz val="10"/>
        <color indexed="8"/>
        <rFont val="Arial"/>
        <family val="2"/>
        <charset val="238"/>
      </rPr>
      <t>Kutni držač cijevi</t>
    </r>
    <r>
      <rPr>
        <sz val="10"/>
        <color indexed="8"/>
        <rFont val="Arial"/>
        <family val="2"/>
        <charset val="238"/>
      </rPr>
      <t xml:space="preserve">
Fiksira cijev pod kutem od 90°. Proizvedeno od plastike otporne na udarce. Koristiti za lukove uz razdjeljivač.</t>
    </r>
  </si>
  <si>
    <t>1.42.</t>
  </si>
  <si>
    <t>Podžbukni ormarić širina 750mm</t>
  </si>
  <si>
    <t>1.43.</t>
  </si>
  <si>
    <t>Podžbukni ormarić širina 1050mm</t>
  </si>
  <si>
    <t>1.44.</t>
  </si>
  <si>
    <t xml:space="preserve">NC/230 elektrotermički pogon M30x1,5 </t>
  </si>
  <si>
    <t>1.45.</t>
  </si>
  <si>
    <r>
      <t xml:space="preserve">Regulator podnog grijanja, 230V                                                                                     </t>
    </r>
    <r>
      <rPr>
        <sz val="10"/>
        <color indexed="8"/>
        <rFont val="Arial"/>
        <family val="2"/>
        <charset val="238"/>
      </rPr>
      <t>Glavni regulator za ugradnju s podnim grijanjem, 15 izlaza za pogone, maks. 6 sobnih termostata, 2 slobodna releja za priključenje cirkulacijske pumpe, napajanje 230V AC, izlazni signal 230 V AC.</t>
    </r>
  </si>
  <si>
    <t>1.46.</t>
  </si>
  <si>
    <r>
      <t xml:space="preserve">Elektronski sobni termostat, 230V    </t>
    </r>
    <r>
      <rPr>
        <sz val="10"/>
        <color indexed="8"/>
        <rFont val="Arial"/>
        <family val="2"/>
        <charset val="238"/>
      </rPr>
      <t>Sobni termostat s LED ekranom, nadžbukna ugradnja, napajanje 230 VAC, izlazni signal 230VAC, temperaturni raspon 5-30°C, zaštita od smrzavanja, pokazivač temperature, mogućnost blokiranja i ograničavanja, PWM regulacija mogućnosti spajanja podnog osjetnika.</t>
    </r>
  </si>
  <si>
    <t>1.47.</t>
  </si>
  <si>
    <t>Sitni potrošni materijal koji nije posebno specificiran, kao brtve, vijci,matice, ovjesni i pričvrsni materijal, kisik, plin, materijal za zavarivanje.</t>
  </si>
  <si>
    <t>1.48.</t>
  </si>
  <si>
    <t>Ekspanziona posuda volumena V=25lit. za ugradnju u instalaciju grijanja i hlađenja, komplet sa sigurnosnim ventilom i slavinom DN20.</t>
  </si>
  <si>
    <t>1.49.</t>
  </si>
  <si>
    <t>Tlačna proba zrakom instalacije ventilokonvektorskog hlađenja.</t>
  </si>
  <si>
    <t>1.50.</t>
  </si>
  <si>
    <t>Tlačna proba zrakom instalacije podnog grijanja.</t>
  </si>
  <si>
    <t>1.51.</t>
  </si>
  <si>
    <t>Hladna proba, punjenje, odzračivanje i balansiranje sistema, topla proba, te izdavanje zapisnika ovjerenog od strane nadzornog inženjera.</t>
  </si>
  <si>
    <t>1.52.</t>
  </si>
  <si>
    <t>Dobava i transport opreme fco gradilište / skladište isporučitelja.</t>
  </si>
  <si>
    <t>Montaža opreme i materijala specificiranog po stavkama, do potpune funkcionalnosti, te istovar, skladištenje, čuvanje, transport do objekta i po objektu, prijenos do mjesta ugradnje, ugradba i sl. Punjenje instalacije, pražnjenje i ponovno punjenje instalacije radi ispiranja, probni pogon u trajanju od 48 sati, te primopredaju, garancije i održavanje u garantnom roku.</t>
  </si>
  <si>
    <t>1.53.</t>
  </si>
  <si>
    <r>
      <t xml:space="preserve">Elektro spajanje i puštanje u rad dizalice topline, podešavanje parametara uključivo provjeru nepropusnosti freonske instalacije, tlačna proba ispitnim tlakom 25 bar, vakumiranje i dopunjavanje rashladnog sredstva od strane ovlaštenog servisa, (START UP), probni rad i regulacija sistema </t>
    </r>
    <r>
      <rPr>
        <b/>
        <i/>
        <u/>
        <sz val="10"/>
        <rFont val="Arial"/>
        <family val="2"/>
        <charset val="238"/>
      </rPr>
      <t xml:space="preserve">obavezno samo od strane ovlaštenog servisera </t>
    </r>
    <r>
      <rPr>
        <sz val="10"/>
        <rFont val="Arial"/>
        <family val="2"/>
        <charset val="238"/>
      </rPr>
      <t>proizvođača opreme, uključivo davanje zapisnika o ispitivanju uz izdavanje potrebnih uputa za korištenje, atesta i garancija:</t>
    </r>
  </si>
  <si>
    <t>1.54.</t>
  </si>
  <si>
    <t>Čišćenje gradilišta s obaveznim razvrstavanjem otpada. Odvoz i deponiranje otpada isključivo na ovlaštene deponije uz izdavanje zapisnika o deponiranju otpada.</t>
  </si>
  <si>
    <t>1.55.</t>
  </si>
  <si>
    <t>Izrada i montaža čelične konstrukcije za montažu vanjske jedinice na pod uz objekt, za učvršćenje u plivajući temelj. Podkonstukcija tlocrtne dimenzije prema dimenzijama vanjske jedinice i visine min. 30cm. Stavka obuhvaća antikorozivnu zaštitu vrućim cinčanjem i ličenje.</t>
  </si>
  <si>
    <t>1.56.</t>
  </si>
  <si>
    <t>Građevinski radovi bušenja zidova za potrebe postavljanja instalacije. Zatvaranje rupa nakon postavljanja instalacije nije predmet ove stavke.</t>
  </si>
  <si>
    <t>RUPE Ø100mm</t>
  </si>
  <si>
    <t>1.57.</t>
  </si>
  <si>
    <t>Sva zakonski propisana ispitivanja kao ispitivanje funkcionalnosti instalacije, ispitivanje radnog okoliša (mikroklime prostora). Izdavanje potrebnih zapisnika o ispitivanju od strane ovlaštene pravne osobe, a sve obavezno uz prisutnost nadzornog inženjera.</t>
  </si>
  <si>
    <t>1.58.</t>
  </si>
  <si>
    <t>Ispitivanje vanjskih jedinica kao oruđe za rad s povećanom opasnosti, ispitivanje buke vanjskih i unutarnjih jedinica od strane ovlaštene pravne osobe.</t>
  </si>
  <si>
    <t>1.59.</t>
  </si>
  <si>
    <t>Izrada uputa o rukovanju  i edukacija krajnjeg korisnika, postavljanje uramljene sheme sustava u prostoru strojarnice.</t>
  </si>
  <si>
    <t>1.  UKUPNO GRIJANJE I HLAĐENJE</t>
  </si>
  <si>
    <t>EUR</t>
  </si>
  <si>
    <t>Prikupljanje i ishođenje svih potrebnih izjava o sukladnosti opreme, garancijski listovi, izrada uputa o rukovanju i održavanju instalacije je sastavni dio ove specifikacije.</t>
  </si>
  <si>
    <t>2. VENTILACIJA</t>
  </si>
  <si>
    <t>2.01.</t>
  </si>
  <si>
    <t xml:space="preserve">ZRAK-ZRAK - PROTUSMJERNI IZMJENJIVAČ TOPLINE </t>
  </si>
  <si>
    <t>Uređaj</t>
  </si>
  <si>
    <t>Izmjenjivač topline Zrak-Zrak za opskrbu prostora svježim zrakom kondicioniran toplinskom energijom iz otpadnog zraka.</t>
  </si>
  <si>
    <t>Povrat energije do 75%, čime se znatno smanjuje potrebna energija za hlađenje ili grijanje prostora. Pogodno za kontrolirano prozračivanje prostorija i za komercijalnu uporabu. Kućište od pocinčanog čelika  zvučno i toplinski izolizoliran. Ulaz i izlaz zraka spajaju se s prednje i stražnje strane preko cijevne prirubnice za kanale. Lako dostupan i zamjenjiv protusmjerni izmjenjivač topline izveden od posebne kartonsko/ sintetiče smole uz perive  zračne filter osiguravaju visoke performanse. Različiti statički tlakovi osigurani uz 3 različite brzine ventilatora. Posebni žičani upravljač (NRC-01HE) i pumpa kondenzata ((TCB-DP31HEXE) dostupni su kao opcija.</t>
  </si>
  <si>
    <t>Vanjski ulaz za daljinsko upravljanje, uključivanje / isključivanje, ventilaciju / obilaznice / povratom topline i nizak / visok brzina ventilatora su dostupni s dodatnim daljinskim adapterom (NRB-1HE).</t>
  </si>
  <si>
    <t>Izlazni digitalni bezpotencijalni kontakti  za kontrolu vanjskih zaklopki, kao i poruka za status rada i greške / bypass. Puna kompatibilnost s kontrolnom platformom Toshiba TCC-Link i njegovih proizvoda dodatne opreme.</t>
  </si>
  <si>
    <t>PRAVILA PRIMJENE/PODRUČJA RADA</t>
  </si>
  <si>
    <t>Uređaj  -10 ° C do + 40 ° C, 80% rel. Vlaga, ili manje</t>
  </si>
  <si>
    <t>Vanjski zrak -15 ° C do + 43 ° C, 80% rel. Vlaga, ili manje</t>
  </si>
  <si>
    <t>Povratak zraka + 5 ° C do + 40 ° C, 80% rel. Vlaga, ili manje</t>
  </si>
  <si>
    <t>VENTILATOR</t>
  </si>
  <si>
    <t>Tihi rad smanjenih vibracija, statički i dinamički uravnoteženi ventilatori osiguravaju najbolju moguću efikasnost. Ventilator ima tri brzine.</t>
  </si>
  <si>
    <t>Tehničke karakteristike</t>
  </si>
  <si>
    <t>Opskrba naponom, 220-240/1/50 V/Ph/Hz</t>
  </si>
  <si>
    <t>Dimenzije (HxWxD) (IG), 400 x 1189 x 1189 mm  (± 10%)</t>
  </si>
  <si>
    <t>Težina, 70 kg (± 10%)</t>
  </si>
  <si>
    <t>protok zraka (IG), 1000 m³/h (± 10%)</t>
  </si>
  <si>
    <t>Vanjski statički tlak, 84 - 150 Pa (± 10%)</t>
  </si>
  <si>
    <t>Zvučni tlak (min/nom/max) (IG) (C), 34/40/40,50 dB(A) (± 10%)</t>
  </si>
  <si>
    <t>Temperaturni raspon (min/max) (C), -15 / +43 °C</t>
  </si>
  <si>
    <t>Temperaturni raspon (min/max) (H), -15 / +43 °C</t>
  </si>
  <si>
    <t>2.02.</t>
  </si>
  <si>
    <t>Dimenzije (HxWxD) (IG), 400 x 1189 x 1189 mm (± 10%)</t>
  </si>
  <si>
    <t>protok zraka (IG), 800 m³/h (± 10%)</t>
  </si>
  <si>
    <t>Vanjski statički tlak, 76 - 158 Pa (± 10%)</t>
  </si>
  <si>
    <t>Zvučni tlak (min/nom/max) (IG) (C), 33,5/34/36 dB(A) (± 10%)</t>
  </si>
  <si>
    <t>2.03.</t>
  </si>
  <si>
    <t>Daljinski žičani upravljač za upravljanje unutrašnjih rashladnih jedinica:</t>
  </si>
  <si>
    <t xml:space="preserve">žičani daljinski upravljač </t>
  </si>
  <si>
    <t>2.04.</t>
  </si>
  <si>
    <t>Kanalni elektro grijač za ugradnju u ventilacijski sustav snage 3kW (± 10%), Ø250mm, 400V/3/50Hz, komplet sa kanalnim osjetnikom temperature, predviđen za spajanje na protusmjerni izmjenjivač topline.</t>
  </si>
  <si>
    <t>napajanje:                                       400V/2/50  V/Ph/Hz</t>
  </si>
  <si>
    <t>DODATNA OPREMA GRIJAČA:</t>
  </si>
  <si>
    <t xml:space="preserve">kanalski osjetnik </t>
  </si>
  <si>
    <t>2.05.</t>
  </si>
  <si>
    <t xml:space="preserve">Cijevni ventilator s EC motorom za ugradnju na spiro kanal, komplet sa jedrenim platnom i obujmicama i materijalom potrebnim za spajanje na limeni kanal i montažu, sa pripadajućimm regulatorom brzine vrtnje, slijedećih karakteristika: </t>
  </si>
  <si>
    <t>Karakteristike ventilatora:</t>
  </si>
  <si>
    <t>Napon V= 230</t>
  </si>
  <si>
    <t>Frekvencija Hz= 50</t>
  </si>
  <si>
    <t>Faza ~ = 1</t>
  </si>
  <si>
    <r>
      <t>Protok zraka m</t>
    </r>
    <r>
      <rPr>
        <vertAlign val="superscript"/>
        <sz val="10"/>
        <color indexed="8"/>
        <rFont val="Calibri"/>
        <family val="2"/>
        <charset val="238"/>
      </rPr>
      <t>3</t>
    </r>
    <r>
      <rPr>
        <sz val="10"/>
        <rFont val="Arial"/>
        <family val="2"/>
        <charset val="238"/>
      </rPr>
      <t>/h= 500 (± 10%)</t>
    </r>
  </si>
  <si>
    <t>Raspoloživi pad tlaka Pa= 180 (± 10%)</t>
  </si>
  <si>
    <t>Maksimalna temperatura transportnog zraka °C= 60</t>
  </si>
  <si>
    <t>Nivo zvučnog pritiska na 3.m dB(A)= 40,1 (± 10%)</t>
  </si>
  <si>
    <t>Težina kg= 3,7 (± 10%)</t>
  </si>
  <si>
    <t>Klasa kućišta, motor IP= 44</t>
  </si>
  <si>
    <t>Dodatna oprema za funkcionalno djelovanje:</t>
  </si>
  <si>
    <t>Regulator broja okretaja, 0-10V</t>
  </si>
  <si>
    <t>pretlačna žaluzija Ø200mm sa zaštitnom mrežicom</t>
  </si>
  <si>
    <t>2.06.</t>
  </si>
  <si>
    <r>
      <t xml:space="preserve">Stropni distributer pravokutnog oblika za dovod </t>
    </r>
    <r>
      <rPr>
        <sz val="10"/>
        <rFont val="Arial"/>
        <family val="2"/>
        <charset val="238"/>
      </rPr>
      <t>zraka u prostoriju, komplet s priključnom kutijom s horizontalnim priključkom, za ugradnju u spušteni strop i priključak na fleksibilnu cijev, s mogućnošću regulacije količine zraka, isporučen sa materijalom potrebnim za montažu. Distributer se isporučuje plastificiran u RAL-u prema odabiru arhitekta</t>
    </r>
  </si>
  <si>
    <r>
      <t>Ø</t>
    </r>
    <r>
      <rPr>
        <sz val="10"/>
        <rFont val="Arial"/>
        <family val="2"/>
        <charset val="1"/>
      </rPr>
      <t>250mm  - TLAČNI</t>
    </r>
  </si>
  <si>
    <r>
      <t>Ø</t>
    </r>
    <r>
      <rPr>
        <sz val="10"/>
        <rFont val="Arial"/>
        <family val="2"/>
        <charset val="1"/>
      </rPr>
      <t>200mm  - TLAČNI</t>
    </r>
  </si>
  <si>
    <r>
      <t>Ø</t>
    </r>
    <r>
      <rPr>
        <sz val="10"/>
        <rFont val="Arial"/>
        <family val="2"/>
        <charset val="1"/>
      </rPr>
      <t>200mm  - ODSISNI</t>
    </r>
  </si>
  <si>
    <t>2.07.</t>
  </si>
  <si>
    <t xml:space="preserve">Zračne rešetke za ugradnju na ventilacijski kanal, s mogućnošću regulacije količine strujanja zraka, isporučene sa materijalom potrebnim za montažu, plastificirane u RAL-u prema odabiru arhitekta, slijedećih dimenzija otvora i količina: </t>
  </si>
  <si>
    <t>1025x125mm - ODSISNA</t>
  </si>
  <si>
    <t xml:space="preserve">1225x225mm - ODSISNA </t>
  </si>
  <si>
    <t>2.08.</t>
  </si>
  <si>
    <t>Pravokutni plenum za spoj rešetki iz stavke 2.07. na ventilacijski kanal, prema priključnoj dimenziji rešetke.</t>
  </si>
  <si>
    <t>2.09.</t>
  </si>
  <si>
    <r>
      <t xml:space="preserve">Stropni zračni ventil za dovod </t>
    </r>
    <r>
      <rPr>
        <sz val="10"/>
        <rFont val="Arial"/>
        <family val="2"/>
        <charset val="238"/>
      </rPr>
      <t>zraka, za ugradnju u spušteni strop i priključak na ventilacijski kanal, s mogućnošću regulacije količine dobavnog zraka, isporučen sa materijalom potrebnim za montažu.</t>
    </r>
  </si>
  <si>
    <t>Ø160mm</t>
  </si>
  <si>
    <t>2.10.</t>
  </si>
  <si>
    <r>
      <t xml:space="preserve">Stropni zračni ventil za odsis </t>
    </r>
    <r>
      <rPr>
        <sz val="10"/>
        <rFont val="Arial"/>
        <family val="2"/>
        <charset val="238"/>
      </rPr>
      <t>zraka iz sanitarija, za ugradnju u spušteni strop i priključak na ventilacijski kanal, s mogućnošću regulacije količine odsisanog zraka, isporučen sa materijalom potrebnim za montažu</t>
    </r>
  </si>
  <si>
    <t>Ø100mm</t>
  </si>
  <si>
    <t>2.11.</t>
  </si>
  <si>
    <t>Zračne rešetke predviđene za izjednačenje pritiska između prostorija, vidno nepropusne, od okvira izrađenog od Al-lima i horizontalnih nepomičnih lamela, izvedbe za ugradnju u vrata nepoznate debljine, isporučene sa protuokvirom</t>
  </si>
  <si>
    <t>425x125mm</t>
  </si>
  <si>
    <t>2.12.</t>
  </si>
  <si>
    <t>Mali sobni/kupaonski ventilator za izbacivanje zraka iz prostorije, s otpornim plastičnim kučištem, bijele boje. Motor je dvobrzinski, pogodan za kontinuirani rad, bez potreba za održavanjem. Jednostavan za montažu. Ventilator predviđen za uključivanje putem prekidača rasvjete</t>
  </si>
  <si>
    <t>2.13.</t>
  </si>
  <si>
    <t xml:space="preserve">Vanjska protukišna žaluzIja sa zaštitom od padalina, za ugradnju na kanal vanjskog i otpadnog zraka, sa ugradbenom ramom, isporučena sa svim materijalom potrebnim za montažu, slijedećih dimenzija otvora i količina: </t>
  </si>
  <si>
    <t>Ø200mm</t>
  </si>
  <si>
    <t>Ø250mm</t>
  </si>
  <si>
    <t>2.14.</t>
  </si>
  <si>
    <t>Spiro kanali izrađeni iz pocinčanog čeličnog lima, komplet sa koljenima i prelaznim komadima, spajani pomoću spojnica, uključujući sve prelazne i fazonske komade, ovješenja, potrebna ukrućenja, čelične profile i slično, prema projektu.</t>
  </si>
  <si>
    <r>
      <t>Ø</t>
    </r>
    <r>
      <rPr>
        <sz val="10"/>
        <rFont val="Arial"/>
        <family val="2"/>
        <charset val="238"/>
      </rPr>
      <t xml:space="preserve"> 125mm</t>
    </r>
  </si>
  <si>
    <t>Ø 150mm</t>
  </si>
  <si>
    <t>Ø 200mm</t>
  </si>
  <si>
    <r>
      <t xml:space="preserve">Ø </t>
    </r>
    <r>
      <rPr>
        <sz val="10"/>
        <rFont val="Arial"/>
        <family val="2"/>
        <charset val="238"/>
      </rPr>
      <t>250mm</t>
    </r>
  </si>
  <si>
    <t>2.15.</t>
  </si>
  <si>
    <r>
      <t xml:space="preserve">Izolirana aluminijska fleksibilna cijev, za ugradnju u HVAC sisteme. Visokoelastična cijev, nominalne debljine 70 mikrona, sačinjavaju je 3 sloja aluminija i 2 sloja poliestera, izolirana slojem vune gustoće 24 kg/m³. Vanjski omot nominalne debljine 45 mikrona sačinjavaju jedan sloj aluminija i 2 poliestera. Proizvod zadovoljava razred gorivosti EN 13501-1 - B – s1, d0. U slučaju požara, proizvod ne oslobađa toksične ili otrovne plinove. Maksimalna radna temperatura iznosi 150 </t>
    </r>
    <r>
      <rPr>
        <sz val="10"/>
        <rFont val="Calibri"/>
        <family val="2"/>
        <charset val="238"/>
      </rPr>
      <t>°</t>
    </r>
    <r>
      <rPr>
        <sz val="10"/>
        <rFont val="Arial"/>
        <family val="2"/>
        <charset val="238"/>
      </rPr>
      <t>C, maksimalni pretlak 3000 Pa, maksimalna brzina strujanja zraka iznosi 30 m/s.</t>
    </r>
  </si>
  <si>
    <t>2.16.</t>
  </si>
  <si>
    <r>
      <t>Izolacija kanalskog razvoda niskotemperaturnom izolacijom -elastomerni materijal zatvorenih ćelija na osnovi sintetičkog kaučuka s antimikrobnom zaštitom - onemogućuje nastanak gljivica i plijesni na instalaciji. Izolacija rastuće debljine stijenke, toplinske vodljivosti λ0° C ≤ 0.033 W/(mK) i koeficijenta otpora difuziji vodene pare µ ≥ 10'000, prema HRN DIN 4102-dio 1, razred B1, teško zapaljiv, samogasiv, ne prenosi plamen.</t>
    </r>
    <r>
      <rPr>
        <sz val="10"/>
        <rFont val="Arial"/>
        <family val="2"/>
        <charset val="238"/>
      </rPr>
      <t xml:space="preserve"> </t>
    </r>
    <r>
      <rPr>
        <sz val="10"/>
        <rFont val="ZapfHumnst BT"/>
        <family val="2"/>
        <charset val="238"/>
      </rPr>
      <t>Izolacija u pločama, a isporučuje se u rolama širine 1000mm. Stavka uključuje potrebnu količinu ljepila te završne samoljepljive trake.</t>
    </r>
  </si>
  <si>
    <t>- izolacija debljine 19 mm za kanal dovoda vanjskog zraka do izmjenjivača topline</t>
  </si>
  <si>
    <r>
      <t>m</t>
    </r>
    <r>
      <rPr>
        <sz val="10"/>
        <rFont val="Arial"/>
        <family val="2"/>
        <charset val="238"/>
      </rPr>
      <t>²</t>
    </r>
  </si>
  <si>
    <t>2.17.</t>
  </si>
  <si>
    <t>Sitni potrošni materijal neophodan za montažu specificirane opreme i materijala kao što su prirubnice, vijci, matice, elektrode, kisik, disu plin, fitinzi, lukovi, brtve, kudjelja, brtveni materijal, proturne cijevi, nosači i sl.</t>
  </si>
  <si>
    <t>2.18.</t>
  </si>
  <si>
    <t xml:space="preserve">Montaža specificirane opreme do pune pogonske sposobnosti, te istovar, skladištenje, čuvanje, transport do objekta i po objektu, prijenos do mjesta ugradnje, ugradba i sl. Probni pogon u trajanju od 48 sati, primopredaja, garancije i održavanje u garantnom roku. </t>
  </si>
  <si>
    <t>2.19.</t>
  </si>
  <si>
    <r>
      <t xml:space="preserve">Elektro spajanje i puštanje u rad odsisnih  ventilatora, podešavanje parametara i programiranje rada u skladu s potrebama investitora, (START UP), probni rad i regulacija sistema </t>
    </r>
    <r>
      <rPr>
        <b/>
        <i/>
        <u/>
        <sz val="10"/>
        <rFont val="Arial"/>
        <family val="2"/>
        <charset val="238"/>
      </rPr>
      <t xml:space="preserve">obavezno samo od strane ovlaštenog servisera </t>
    </r>
    <r>
      <rPr>
        <sz val="10"/>
        <rFont val="Arial"/>
        <family val="2"/>
      </rPr>
      <t>proizvođača opreme, uključivo davanje zapisnika o ispitivanju uz izdavanje potrebnih uputa za korištenje, atesta i garancija:</t>
    </r>
  </si>
  <si>
    <t>2.20.</t>
  </si>
  <si>
    <r>
      <t xml:space="preserve">Ožičenje, elektro spajanje, stavljanje pod napon, završni pregled i puštanje u rad  izmjenjivača topline zrak-zrak, (START UP), probni rad i regulacija sistema </t>
    </r>
    <r>
      <rPr>
        <b/>
        <i/>
        <u/>
        <sz val="10"/>
        <rFont val="Arial"/>
        <family val="2"/>
        <charset val="238"/>
      </rPr>
      <t>obavezno samo od strane ovlaštenog servisera</t>
    </r>
    <r>
      <rPr>
        <sz val="10"/>
        <rFont val="Arial"/>
        <family val="2"/>
        <charset val="238"/>
      </rPr>
      <t xml:space="preserve"> proizvođača opreme, uključivo davanje zapisnika o ispitivanju.</t>
    </r>
  </si>
  <si>
    <t>2.21.</t>
  </si>
  <si>
    <t>Balansiranje i podešavanje sustava ventilacije prema projektu, ispitivanje učinkovitosti ventilacije, regulacija sustava, ispitivanje buke i radnog okoliša. Izdavanje potrebnih zapisnika o ispitivanju, a sve obavezno uz prisutnost nadzornog inženjera.</t>
  </si>
  <si>
    <t>2.22.</t>
  </si>
  <si>
    <t>Primopredaja instalacije investitoru, upoznavanje korisnika s radom instalacije, obuka za rad na uređajima, spisak rezervnih dijelova te izdavanje garancije nakon ispitivanja instalacije.</t>
  </si>
  <si>
    <t>2.23.</t>
  </si>
  <si>
    <t>UKUPNO  VENTILACIJA:</t>
  </si>
  <si>
    <t>GRIJANJE I HLAĐENJE</t>
  </si>
  <si>
    <t>VENTILACIJA</t>
  </si>
  <si>
    <t>UKUPNO BEZ PDV-a:</t>
  </si>
  <si>
    <t>Napomene:</t>
  </si>
  <si>
    <t>Svi građevinski radovi ( razna probijanja otvora, te zatvaranja ) po montaži cjevovoda i razvoda su u obavezi Izvoditelja, kao i građevinska skela, platforme, dizalice i ostala oprema potrebna za radove na višim kotama.</t>
  </si>
  <si>
    <t>Za sav materijal, opremu i uređaje prije nabave treba dobiti potvrdu projektanta po pitanju tehničkih karakteristika. Prilikom  dopreme na gradilište, a prije ugradnje, izvoditelj je dužan upisati u dnevnik građenja, te nadzornom inženjeru dostaviti ateste i uvjerenja o kvaliteti i garancijske listove i tehničku dokumentaciju sa podacima o uređajima i opremi. Bez istog materijali, oprema i uređaji ne smiju biti ugrađeni.</t>
  </si>
  <si>
    <t>U slučaju promjene opreme predviđene projektom bez suglasnosti projektanta on ne odgovara za funkciju instalacije, postizanje traženih projektnih uvjeta jednakovrijedan i za mogućnosti ugradnje pojedine opreme. Prije naručivanja opreme izvoditelj treba izvršiti kontrolu na licu mjesta po pitanju količina i smještaja u slučaju promjena na instalacijama.</t>
  </si>
  <si>
    <t>Prijem opreme na gradilište i njeno skladištenje i čuvanje do ugradnje je u obavezi Izvoditelja.</t>
  </si>
  <si>
    <t>Naručitelj osigurava izvore električne energije, vode. Razvod po gradilištu je u domeni Izvoditelja.</t>
  </si>
  <si>
    <t>Budući se istovremeno izvode radovi na ostalim dijelovima postrojenja potreban je dogovor sa ostalim Izvoditeljima glede korištenja prometnica, izvora električne energije, pitke vode i redosljeda obavljanja pojedinih radnji.</t>
  </si>
  <si>
    <t>UKUPNO</t>
  </si>
  <si>
    <t>Strojni široki iskop zemlje III ktg za temeljnu konstrukciju, dubine prema projektu konstrukcije, širine 70 cm i 80 cm, dubine do 180 cm, sve sa utovarom i odvozom iskopanog materijala na gradsku deponiju do 15 km. Obračun po m3 iskopane zemlje u sraslom stanju, prema stvarno izvedenim količinama.</t>
  </si>
  <si>
    <t>Nabava, doprema i montaža kompletnog WC-a, za montažu u sanitarnim čvorovima, koji se sastoji od :
- konzolne WC školjke  I. klase kvalitete  za 6 lit ispiranje, te daskom s poklopcem od tvrde plastike.
 - montažnog instalacijskog elementa za WC školjku visine ugradnje 112 cm niskošumnim ugradbenim vodokotlićem. Instalacijski element samonosiv za ugradnju u suhomontažnu zidnu ili predzidnu konstrukciju obloženu gipskartonskim pločama, komplet s integriranim kutnim ventilom priključka vode ½", niskošumnim uljevnim ventilom, odvodnim koljenom d90/110 mm sa zvučno izoliranom ubujmicom, spojnim komadom za WC školjku s brtvenim manžetama i setom zvučne izolacije, vijcima za učvršćenje keramike i svim potrebnim priborom za ugradnju prema uputama proizvođača.</t>
  </si>
  <si>
    <t xml:space="preserve">- keramičkog pisoara  I. klase kvalitete </t>
  </si>
  <si>
    <t>5.2.4</t>
  </si>
  <si>
    <t>kompl</t>
  </si>
  <si>
    <t>REKAPITULACIJA - NISKOGRADNJA</t>
  </si>
  <si>
    <t>JAHALIŠTE I POMOĆNO JAHALIŠTE S TRGOM</t>
  </si>
  <si>
    <t>SVEUKUPNO</t>
  </si>
  <si>
    <t xml:space="preserve">SVEUKUPNO </t>
  </si>
  <si>
    <t>Red. br.</t>
  </si>
  <si>
    <t>O.T.U./P.T.U.</t>
  </si>
  <si>
    <t>OPIS RADA</t>
  </si>
  <si>
    <t xml:space="preserve"> Jed. mjere</t>
  </si>
  <si>
    <t xml:space="preserve"> Jed.cijena</t>
  </si>
  <si>
    <t>Ukupno</t>
  </si>
  <si>
    <t>T R O Š K O V N I K</t>
  </si>
  <si>
    <t xml:space="preserve">za izgradnju ERGELA LIPIK
ETAPA 15  Sabirna prometnica (TRASA 3)
     (3.GP)
</t>
  </si>
  <si>
    <t>INVESTITOR:</t>
  </si>
  <si>
    <t>GRAD LIPIK, Marije Terezije 27, Lipik,  OIB: 26289199529</t>
  </si>
  <si>
    <t>GRAĐEVINA:</t>
  </si>
  <si>
    <t xml:space="preserve">PLANIRANA ERGELA LIPIK  </t>
  </si>
  <si>
    <t>LOKACIJA:</t>
  </si>
  <si>
    <t>k.č. 10/10,   k.o. Lipik</t>
  </si>
  <si>
    <t>T.D.:</t>
  </si>
  <si>
    <t xml:space="preserve">  02/2024/N</t>
  </si>
  <si>
    <t>ZOP:</t>
  </si>
  <si>
    <t xml:space="preserve">   05/24</t>
  </si>
  <si>
    <t xml:space="preserve">A. Radovi nemogu započeti bez privremene regulacije prometa za vrijeme izvođenja radova. Izvođač je dužan osigurati projekte privremene regulacije prometa te pri sastavljanju ponude obići buduće gradilište te ukalkulirati u ponudu prometne znakove privremene regulacije prometa u potrebnom broju, obliku i s tehničkim obilježjima u skladu sa napredovanjem radova i zahtjevima zakonom nadležnih institucija te ishođenje svih potrebnih suglasnosti. Radovi se posebno ne obračunavaju i ne naplaćuju već ih treba uključiti u cijenu ostalih stavkih predviđenih ovim troškovnikom. Prometni znakovi privremene regulacije prometa su oblika trokuta, kruga ili pravokutnika, a postavljaju na stupove kružna presjeka obojeni crvenom i bijelom bojom (d=25 cm). Rad obuhvaća nabavu, prijevoz, postavljanje i premještanje prometnih znakova sa stupovima i temeljima ili nogarima za K21, a osim postavljanja obvezna je i kontrola zbog eventulanog rušenja ili oštećenja, kao i kontrola napajanja za svjetleće prometne znakove i mobilne semafore.  Nakon završetka svih radova znakovi privremene regulacije prometa moraju se ukloniti, a ostaju u vlasništvu izvođača.  
</t>
  </si>
  <si>
    <t>B.  Obračun količina se  vrši prema dimenzijama i linijama iz projekta. Količine za svaku stavku rada, mjere se  u neto  iznosu u skladu  s OTU za radove na cestama.</t>
  </si>
  <si>
    <t>C.  U svim stavkama koje uključuju odvoz viška materijala na odlagalište, jedinične cijene uključuju sve  troškove deponiranja te obvezu izvođača da pronađe odlagalište.</t>
  </si>
  <si>
    <t>D.   U zoni zahvata gdje je projektom naznačeno postojanje instalacija ili u slučaju nailaska na instalacije probnim iskopima, izvođač  je obvezan u prisustvu nadzornog inženjera izvršiti iskapanja radi utvrđivanja stvarnog položaja i dubine postojećih instalacija, uključivo i zatrpavanje rova po utvrđivanju položaja instalacija. Navedeni radovi moraju biti uključeni u  jedinične cijene stavaka troškovnika i neće se posebno obračunavati.</t>
  </si>
  <si>
    <t>E.   Izvođač  je dužan održavati gradilište za vrijeme izvođenja radova (crpljenje podzemne vode, vode u kanalu, eventualnu izradu baypass-a i sve ostalog što je potrebno za sigurno izvođenje radove). Radovi se posebno ne obračunavaju i ne naplaćuju već ih treba uključiti u cijenu ostalih stavkih predviđenih ovim troškovnikom.</t>
  </si>
  <si>
    <t>F.     Prije početka radova, tj. prije ugradnje materijala, potrebno je na temelju uzorka materijala ishoditi potvrdu o usklađenosti granulometrijske krivulje materijala. Ova stavka nije predmet ovog troškovnika.</t>
  </si>
  <si>
    <t>G.     Slojevi moraju biti izvedeni u padu da se ocijedi vlaga. 
Znakovi za pješaka i biciklista kao horizontalna signalizacija mogu se pošpricati i obnavljati cca 1xgodišnje, ili izraditi iz betona i asfalt se izlije oko znakova (trajnije rješenje).
Za kameni agragat se kontaktira najčešće najbliži kamenolom.</t>
  </si>
  <si>
    <t>1.1</t>
  </si>
  <si>
    <t>1-02.1</t>
  </si>
  <si>
    <t>ISKOLČENJE JAHALIŠTA</t>
  </si>
  <si>
    <r>
      <t>Geodetski radovi-trasa. Stavka obuhvaća iskolčenje jahališta i trga, održavanje točaka operativnog poligona i repera te sva geodetska mjerenja kojima se podaci iz projekta prenose na teren i obrnuto, osiguranje osi iskolčene trase, profiliranje, obnavljanje i održavanje iskolčenih oznaka na terenu u cijelom razdoblju od početka radova do predaje svih radova investitoru. Geodetski radovi obuhvaćaju i obnovu stalnih geodetskih točaka u području zahvata uključujući i sve potrebne radove za provedbu obnove sukladno zakonskoj regulativi. Obračun je po m</t>
    </r>
    <r>
      <rPr>
        <sz val="10"/>
        <rFont val="Calibri"/>
        <family val="2"/>
        <charset val="238"/>
      </rPr>
      <t>¹</t>
    </r>
    <r>
      <rPr>
        <sz val="10"/>
        <rFont val="Arial"/>
        <family val="2"/>
        <charset val="238"/>
      </rPr>
      <t xml:space="preserve"> trase i priključaka u skladu s projektom. Izvedba, kontrola kakvoće i obračun prema OTU 1-02.</t>
    </r>
  </si>
  <si>
    <t>Obračun radova:</t>
  </si>
  <si>
    <t>1.1.2.</t>
  </si>
  <si>
    <r>
      <t>m</t>
    </r>
    <r>
      <rPr>
        <sz val="10"/>
        <rFont val="Calibri"/>
        <family val="2"/>
        <charset val="238"/>
      </rPr>
      <t>¹</t>
    </r>
  </si>
  <si>
    <t xml:space="preserve"> - iskolčenje TRGA</t>
  </si>
  <si>
    <t xml:space="preserve"> - izrada elaborata iskolčenja </t>
  </si>
  <si>
    <t>1.1.3.</t>
  </si>
  <si>
    <t xml:space="preserve"> - izrada geodetske snimke izvedenog stanja</t>
  </si>
  <si>
    <t>1.1.4.</t>
  </si>
  <si>
    <t xml:space="preserve"> - obnova stalnih geodetskih točaka u području zahvata</t>
  </si>
  <si>
    <t>1.2</t>
  </si>
  <si>
    <t>1-03.1</t>
  </si>
  <si>
    <t>UKLANJANJE GRMLJA I DRVEĆA</t>
  </si>
  <si>
    <t>Sječa šiblja i stabala svih dimenzija, odsijecanje granja, rezanje stabala i debelih grana na dužine pogodne za prijevoz, vađenje korijenja, šiblja te starih panjeva i panjeva novo posječenih stabala koji se nalaze u cestovnom pojasu te njihov utovar, prijevoz, deponiranje i uređenje deponije po izboru izvođača. Stavka uključuje i popunu udubina od izvađenih panjeva istim materijalom kakav je na okolnom temeljnom tlu te zbijanje do propisane zbijenosti.</t>
  </si>
  <si>
    <t>1.2.1.</t>
  </si>
  <si>
    <t>- uklanjanje grmlja</t>
  </si>
  <si>
    <r>
      <t>m</t>
    </r>
    <r>
      <rPr>
        <vertAlign val="superscript"/>
        <sz val="10"/>
        <rFont val="Arial"/>
        <family val="2"/>
        <charset val="238"/>
      </rPr>
      <t>2</t>
    </r>
  </si>
  <si>
    <t>1.2.2.</t>
  </si>
  <si>
    <t>- uklanjanje stabala (Ø 10 do 30 cm)</t>
  </si>
  <si>
    <t>1.2.3.</t>
  </si>
  <si>
    <t>- uklanjanje stabala (Ø većih od 30 cm)</t>
  </si>
  <si>
    <t>1-03.5</t>
  </si>
  <si>
    <t>LOKACIJA I ZAŠTITA KOMUNALNIH INSTALACIJA I OSTALIH PRIKLJUČAKA</t>
  </si>
  <si>
    <t>1.4.1.</t>
  </si>
  <si>
    <t>Probni iskopi radi utvrđivanja stvarnog položaja postojećih instalacija uz nadzor predstavnika poduzeća čije su instalacije. Iskope vršiti isključivo ručno.</t>
  </si>
  <si>
    <r>
      <t>m</t>
    </r>
    <r>
      <rPr>
        <vertAlign val="superscript"/>
        <sz val="10"/>
        <rFont val="Arial"/>
        <family val="2"/>
        <charset val="238"/>
      </rPr>
      <t>3</t>
    </r>
  </si>
  <si>
    <t>1.4.2.</t>
  </si>
  <si>
    <r>
      <rPr>
        <b/>
        <sz val="10"/>
        <rFont val="Arial"/>
        <family val="2"/>
        <charset val="238"/>
      </rPr>
      <t>Zaštita postojećih instalacij</t>
    </r>
    <r>
      <rPr>
        <sz val="10"/>
        <rFont val="Arial"/>
        <family val="2"/>
        <charset val="238"/>
      </rPr>
      <t>a. Stavka uključuje pribavljanje potrebnih podloga od strane distributera-koncesionara, obilježavanje trase istih, zaštitu na mjestima prelaska rubnjaka, na mjestima nedovoljne dubine istih i slično. Zaštita se izvodi polovicom betonske ili PVC cijevi Ø 200 mm, te postavom trake upozorenja. Zaštita se odnosi na vodovod sa zasunima, plinske cijevi i oznake, elektroenergetske kablove. Obračun po ukupnoj dužini trasa staza L=655 m</t>
    </r>
  </si>
  <si>
    <t>1.4.3.</t>
  </si>
  <si>
    <r>
      <rPr>
        <b/>
        <sz val="10"/>
        <rFont val="Arial"/>
        <family val="2"/>
        <charset val="238"/>
      </rPr>
      <t>Polaganje betonskih polucijevi za zaštitu postojećih instalacija</t>
    </r>
    <r>
      <rPr>
        <sz val="10"/>
        <rFont val="Arial"/>
        <family val="2"/>
        <charset val="238"/>
      </rPr>
      <t xml:space="preserve"> (elektroinstalacija,plina,vodovoda,eki) koje ostaju ispod buduće ceste. Točna mjesta zaštite utvrditi s predstavnicima vlasnika instalacija. </t>
    </r>
  </si>
  <si>
    <t>1.4.4.</t>
  </si>
  <si>
    <r>
      <rPr>
        <b/>
        <sz val="10"/>
        <rFont val="Arial"/>
        <family val="2"/>
        <charset val="238"/>
      </rPr>
      <t>Zaštita postojećih instalacija betonskom pločom C20/25</t>
    </r>
    <r>
      <rPr>
        <sz val="10"/>
        <rFont val="Arial"/>
        <family val="2"/>
        <charset val="238"/>
      </rPr>
      <t xml:space="preserve"> debljine 15cm. Zaštita se odnosi na EE kablove, TK kablove.</t>
    </r>
  </si>
  <si>
    <r>
      <t>m</t>
    </r>
    <r>
      <rPr>
        <vertAlign val="superscript"/>
        <sz val="10"/>
        <rFont val="Arial"/>
        <family val="2"/>
      </rPr>
      <t>3</t>
    </r>
  </si>
  <si>
    <r>
      <t>Ukupno  1.) - PRIPREMNI RADOVI  (</t>
    </r>
    <r>
      <rPr>
        <b/>
        <sz val="10"/>
        <rFont val="Calibri"/>
        <family val="2"/>
        <charset val="238"/>
      </rPr>
      <t>€</t>
    </r>
    <r>
      <rPr>
        <b/>
        <sz val="10"/>
        <rFont val="Arial"/>
        <family val="2"/>
        <charset val="238"/>
      </rPr>
      <t>):</t>
    </r>
  </si>
  <si>
    <t>2.)</t>
  </si>
  <si>
    <t>ZEMLJANI RADOVI</t>
  </si>
  <si>
    <t>2.1</t>
  </si>
  <si>
    <t>2-01</t>
  </si>
  <si>
    <t>SKIDANJE HUMUSA</t>
  </si>
  <si>
    <t>Rad obuhvaća površinski iskop humusa u debljini sloja od 20 cm, utovar u prijevozno sredstvo, prijevoz na deponiju koju osigurava i održava izvođač, istovar i uređenje deponije. Humus se iskopava strojno, buldožerima, bagerima ili univerzalnim strojevima.
6957,0x1,10=7653,0 m2x0,20=1531,0 m3</t>
  </si>
  <si>
    <r>
      <t>Po m</t>
    </r>
    <r>
      <rPr>
        <vertAlign val="superscript"/>
        <sz val="10"/>
        <rFont val="Arial"/>
        <family val="2"/>
        <charset val="238"/>
      </rPr>
      <t>3</t>
    </r>
    <r>
      <rPr>
        <sz val="10"/>
        <rFont val="Arial"/>
        <family val="2"/>
        <charset val="238"/>
      </rPr>
      <t xml:space="preserve"> stvarno iskopanog humusa mjereno u sraslom stanju.</t>
    </r>
  </si>
  <si>
    <t>2-02</t>
  </si>
  <si>
    <t>ŠIROKI ISKOP</t>
  </si>
  <si>
    <t>Ovaj rad obuhvaća široki iskop u materijalu "C" kategorije koji je predviđen projektom. Rad uključuje utovar u prijevozno sredstvo, prijevoz na deponiju,  istovar i uređenje deponije. Iskop se obavlja prema visinskim kotama iz projekta  te propisanim nagibima. 
Stavka uključuje iskop za oba jahališta i trg oko jahališta unutar prstena trase 4.
10850,0 m2x1,93=22025,0 m3</t>
  </si>
  <si>
    <r>
      <t>Po m</t>
    </r>
    <r>
      <rPr>
        <vertAlign val="superscript"/>
        <sz val="10"/>
        <rFont val="Arial"/>
        <family val="2"/>
        <charset val="238"/>
      </rPr>
      <t>3</t>
    </r>
    <r>
      <rPr>
        <sz val="10"/>
        <rFont val="Arial"/>
        <family val="2"/>
        <charset val="238"/>
      </rPr>
      <t xml:space="preserve"> stvarno iskopanog materijala "C" kategorije</t>
    </r>
  </si>
  <si>
    <t>2.3.</t>
  </si>
  <si>
    <t>2-08.2</t>
  </si>
  <si>
    <t>ZAMJENA SLOJA SLABOG TEMELJNOG TLA BOLJIM MATERIJALOM</t>
  </si>
  <si>
    <t>Rad uključuje iskop sloja slabog materijala u temeljnom tlu s odvozom na odlagalište te njegovu zamjenu izradom zbijenog nasipnog sloja od drobljenog kamena. Stavka uključuje nabavu, dobavu, prijevoz i ugradnju zamjenskog materijala (drobljenog kamena 0/60). Predviđena debjina zamjene je cca. 25cm ili prema zahtjevu nadzornog inženjera. Izvođač radova dužan je osigurati sva potrebna ispitivanja radi uvida u kakvoću izvedene zamjene. Primjenu tog materijala odobrava nadzorni inženjer.</t>
  </si>
  <si>
    <r>
      <t>Po m</t>
    </r>
    <r>
      <rPr>
        <vertAlign val="superscript"/>
        <sz val="10"/>
        <rFont val="Arial"/>
        <family val="2"/>
      </rPr>
      <t>3</t>
    </r>
    <r>
      <rPr>
        <sz val="10"/>
        <rFont val="Arial"/>
        <family val="2"/>
        <charset val="238"/>
      </rPr>
      <t xml:space="preserve"> ugrađenog i zbijenog zamjenskog materijala</t>
    </r>
  </si>
  <si>
    <t>2.4.</t>
  </si>
  <si>
    <t>2-09.1</t>
  </si>
  <si>
    <t>IZRADA NASIPA OD ZEMLJANIH MATERIJALA</t>
  </si>
  <si>
    <t>Izrada nasipa od zemljanog materijala dobivenog iz iskopa. Rad obuhvaća strojno razastiranje i planiranje zemljanog materijala, zbijanje ježevima, glatkim valjcima ili valjcima s kotačima na pneumaticima uz potrebno kvašenje vodom. Zbijanje nasipa u zemljanim materijalima treba izvršiti tako, da se postigne stupanj zbijenosti u odnosu na standardni Proctor-ov postupak Sz≥100%, odnosno modul stišljivosti Ms≥25MN/m2.</t>
  </si>
  <si>
    <r>
      <t>Po m</t>
    </r>
    <r>
      <rPr>
        <vertAlign val="superscript"/>
        <sz val="10"/>
        <rFont val="Arial"/>
        <family val="2"/>
      </rPr>
      <t>3</t>
    </r>
    <r>
      <rPr>
        <sz val="10"/>
        <rFont val="Arial"/>
        <family val="2"/>
        <charset val="238"/>
      </rPr>
      <t xml:space="preserve"> stvarno izvedenog zemljanog nasipa</t>
    </r>
  </si>
  <si>
    <t>2.5.</t>
  </si>
  <si>
    <t>2-10</t>
  </si>
  <si>
    <t>IZRADA POSTELJICE</t>
  </si>
  <si>
    <t>Ovaj rad obuhvaća uređenje posteljice u  nasipima i zasjecima, tj. grubo i fino planiranje materijala i nabijanje do tražene zbijenosti. Posteljicu treba izraditi prema kotama iz projekta.</t>
  </si>
  <si>
    <t>2.5.1.</t>
  </si>
  <si>
    <t>2-10.1</t>
  </si>
  <si>
    <t>IZRADA POSTELJICE OD ZEMLJANIH MATERIJALA</t>
  </si>
  <si>
    <r>
      <t>Rad obuhvaća strojno grubo i fino planiranje, zbijanje  glatkim valjcima ili valjcima s točkovima na pneumaticima. Zbijanje posteljice u zemljanim materijalima treba izvršiti tako da se postigne stupanj zbijenosti u odnosu na standardni Proctor-ov postupak Sz≥100%, odnosno modul stišljivosti Ms≥20MN/m2
    ispod v.jahališta  2350,00x1,10=2585,00 m²
    ispod m.jahališta  800,00x1,10=   880,00 m²
    ispod poroznog betona</t>
    </r>
    <r>
      <rPr>
        <sz val="10"/>
        <rFont val="Arial"/>
        <family val="2"/>
        <charset val="238"/>
      </rPr>
      <t xml:space="preserve"> </t>
    </r>
    <r>
      <rPr>
        <sz val="10"/>
        <color indexed="8"/>
        <rFont val="Arial"/>
        <family val="2"/>
        <charset val="238"/>
      </rPr>
      <t xml:space="preserve"> 3700,00x1,10=4070,00
Po m² stvarno izvedene posteljice u zemljanim materijalima za veliko i malo jahalište i trg</t>
    </r>
  </si>
  <si>
    <t>2.6.</t>
  </si>
  <si>
    <t>2-15.1</t>
  </si>
  <si>
    <t>IZRADA BANKINA OD ZEMLJANOG MATERIJALA</t>
  </si>
  <si>
    <t xml:space="preserve">Izrada bankina od materijala iz iskopa. Stavka uključuje transport materijala unutar gradilišta, njegovo rasprostiranje i planiranje prema projektiranim kotama.
Obračun po m³ izrađenih bankina u sraslom stanju.          
</t>
  </si>
  <si>
    <t>Po m³ stvarno izvedene bankine</t>
  </si>
  <si>
    <r>
      <t>Ukupno  2.) - ZEMLJANI RADOVI  (</t>
    </r>
    <r>
      <rPr>
        <b/>
        <sz val="10"/>
        <rFont val="Calibri"/>
        <family val="2"/>
        <charset val="238"/>
      </rPr>
      <t>€</t>
    </r>
    <r>
      <rPr>
        <b/>
        <sz val="10"/>
        <rFont val="Arial"/>
        <family val="2"/>
        <charset val="238"/>
      </rPr>
      <t>):</t>
    </r>
  </si>
  <si>
    <t>3.)</t>
  </si>
  <si>
    <t>BETONSKI RADOVI</t>
  </si>
  <si>
    <t>3-04.7.1</t>
  </si>
  <si>
    <t>IZRADA BETONSKIH RUBNJAKA</t>
  </si>
  <si>
    <t>Dobava i ugradba betonskog rubnjaka  poprečnog presjeka 18/24 ili 8/20 cm na prethodno izvedenu podlogu od svježeg betona prema detalju iz projekta. Beton ugrađenog rubnjaka mora biti klase C 40/45 (MB-45) – v/c faktor ispod 0.45, otporan na smrzavanje i soli za odmrzavanje.
    oko v.jahališta  200,00 m1
    oko m.jahališta  105,00 m1
    oko opločenja trga  202,00 m1</t>
  </si>
  <si>
    <r>
      <t>Ukupno  3.) - BETONSKI RADOVI  (</t>
    </r>
    <r>
      <rPr>
        <b/>
        <sz val="10"/>
        <rFont val="Calibri"/>
        <family val="2"/>
        <charset val="238"/>
      </rPr>
      <t>€</t>
    </r>
    <r>
      <rPr>
        <b/>
        <sz val="10"/>
        <rFont val="Arial"/>
        <family val="2"/>
        <charset val="238"/>
      </rPr>
      <t>):</t>
    </r>
  </si>
  <si>
    <t>4.)</t>
  </si>
  <si>
    <t>OBORINSKA ODVODNJA</t>
  </si>
  <si>
    <r>
      <t>Iskolčenje osi oborinske kanalizacije i drenaže</t>
    </r>
    <r>
      <rPr>
        <sz val="10"/>
        <rFont val="Arial CE"/>
      </rPr>
      <t>, poligonih točaka i repera sa svim potrebnim geodetskim podacima.Osiguranje iskolčene osi po preuzimanju trase.                                                                                                                           
Postavljanje apsolutnih visina dna i poklopca RO sa svim potrebnim obilježavanjima prema nacrtima.                                                                                       
Rekonstrukcija osovine i visine oborinske kanaizacije kroz cijelo vrijeme izvođenja radova.    
Obračun po m¹ iskolčene osi uključivo sav rad i materijal.</t>
    </r>
  </si>
  <si>
    <r>
      <rPr>
        <b/>
        <sz val="10"/>
        <rFont val="Arial CE"/>
      </rPr>
      <t>Strojni iskop zemljanog materijala u terenu C ktg. za oborinsku kanalizaciju i drenažu</t>
    </r>
    <r>
      <rPr>
        <sz val="10"/>
        <rFont val="Arial CE"/>
      </rPr>
      <t>.                                                      
Iskope vršiti prema uzdužnim profilima, visinskim kotama određenim projektom, normalnim profilima i uputama nadzornog inženjera.
Ova stavka obuhvaća:
-iskop materijala za drenaže 818,0x0,6x1,2=590,0 m3
-iskop materijala za ob odvodnje  352,0x0,6x1,2=254,0 m3
Obračun po m³ iskopanog materijala u sraslom stanju.</t>
    </r>
  </si>
  <si>
    <r>
      <rPr>
        <b/>
        <sz val="10"/>
        <rFont val="Arial CE"/>
      </rPr>
      <t>Planiranje dna rova kanalizacije</t>
    </r>
    <r>
      <rPr>
        <sz val="10"/>
        <rFont val="Arial CE"/>
      </rPr>
      <t xml:space="preserve"> i revizacionih okana na projektiranu dubinu.
1170,0x0,6=702,0 m2
Obračun po m² uvaljane posteljice.
</t>
    </r>
  </si>
  <si>
    <r>
      <rPr>
        <b/>
        <sz val="10"/>
        <rFont val="Arial CE"/>
        <charset val="238"/>
      </rPr>
      <t>Dobava i razastiranje pijeska</t>
    </r>
    <r>
      <rPr>
        <sz val="10"/>
        <rFont val="Arial CE"/>
      </rPr>
      <t xml:space="preserve"> u rovove ispod i iznad kanalizacijskihcijevi u sloju 10 cm ispod i 30 cm iznad cijevi, s planiranjem i pažljivim nabijanjem.
702,0x0,6x0,6=253,0 m3-(0,1x0,1x3,14x1170)=36,0 m3
Obračun po m</t>
    </r>
    <r>
      <rPr>
        <sz val="10"/>
        <rFont val="Arial"/>
        <family val="2"/>
        <charset val="238"/>
      </rPr>
      <t>³</t>
    </r>
    <r>
      <rPr>
        <sz val="10"/>
        <rFont val="Arial CE"/>
      </rPr>
      <t xml:space="preserve"> ugrađenog pijeska.</t>
    </r>
  </si>
  <si>
    <r>
      <rPr>
        <b/>
        <sz val="10"/>
        <rFont val="Arial"/>
        <family val="2"/>
        <charset val="238"/>
      </rPr>
      <t>Nabava, prijevoz i ugradnja kanalizacijskih cijevi korugirane PEHD (polietilen visoke gustoće)</t>
    </r>
    <r>
      <rPr>
        <sz val="10"/>
        <rFont val="Arial"/>
        <family val="2"/>
        <charset val="238"/>
      </rPr>
      <t xml:space="preserve">. 
Polaganje kanalizacijskih vodonepropusnih cijevi na pripremljenu podlogu u projektiranom nagibu sa spajanjem prema detaljima iz projekta ili uputama proizvođača. 
Obračun je u m¹ ugrađene kanalizacijske cijevi, a u cijeni je uključena nabava cijevi, fazonskih komada i spojnih sredstava, svi prijevozi i prijenosi, istovar uz kanalizacijski rov, privremeno skladištenje i razvoz duž rova, spuštanje u rov i ugradnja prema uvjetima iz projekta, te sav rad, dodatni materijal i pribor potreban za potpunu propisanu ugradnju i spajanje cijevi, ugradnja i spajanje cijevi međusobno kao i na revizijska okna i slivnike da se postigne vodonepropusnost, uključivo ispitivanje vodonepropusnosti. 
Obračun po m1 ugrađene cijevi
								</t>
    </r>
  </si>
  <si>
    <t>PEHD Ø 160 mm</t>
  </si>
  <si>
    <t>PEHD Ø 200 mm</t>
  </si>
  <si>
    <r>
      <t>Ugradnja monolitnih revizijskih okana</t>
    </r>
    <r>
      <rPr>
        <sz val="10"/>
        <rFont val="Arial CE"/>
        <charset val="238"/>
      </rPr>
      <t xml:space="preserve"> (s iskopom i armaturom) C30/37 u vodonepropusnoj izvedbi na uredno izvedenu podlogu, tlocrtih dimenzija prema nacrtu u projektu, visine prema nacrtu u projektu. 
Jedinična cijena obuhvaća betoniranje zidova, dna i ploče C 25/30 u dvostranoj oplati d=20 cm, ugradnja ljev.-željeznog poklopca 60/60 nos.40 t, ugradnja penjalica Ø 25, 3 kom/m¹, iskop, nabavu, prijevoz i ugradnju potrebnog materijala, izradu okna 
(uključivo oplata i armatura), ugradnju nepropusne trake na spoju podne ploče i bočnih stijena, premazivanje okna vodonepropusnim materijalom, kompletan brtveni materijal, ispitivanje vodonepropusnosti, zasipavanje iskopa oko okna, te odvoz viška materijala na odlagalište. 
Obračun je po komadu izvedenog okna. 
Izvedba, kontrola kakvoće i obračun prema OTU 3-04.4.1.
</t>
    </r>
    <r>
      <rPr>
        <b/>
        <sz val="10"/>
        <rFont val="Arial CE"/>
        <charset val="238"/>
      </rPr>
      <t xml:space="preserve">
</t>
    </r>
  </si>
  <si>
    <r>
      <rPr>
        <b/>
        <sz val="10"/>
        <rFont val="Arial"/>
        <family val="2"/>
        <charset val="238"/>
      </rPr>
      <t>Dobava i montaža kanala za linijsku odvodnju</t>
    </r>
    <r>
      <rPr>
        <sz val="10"/>
        <rFont val="Arial"/>
        <family val="2"/>
        <charset val="238"/>
      </rPr>
      <t>, nosivosti A15 do E600 prema HR EN 1433 ili jednakovrijedno. Kanal se zbog specifičnog  V-presjeka odlikuje većom brzinom otjecanja vode i boljim efektom samočišćenja. Kanal je izrađen iz polimerbetona, ojačan bočnim rebrima zbog povećane krutosti , građevinske visine 210 - 310 mm. Svjetla širina kanala je 150 mm, građevinska širina 185 mm, građevinska dužina 1000 mm. Rubovi kanala ojačani su DVOSTRUKO PROFILIRANIM kutnikom od nehrđajućeg čelika debljine 4 mm koji služi kao dosjed za polaganje pokrovne rešetke s Drainlock ili jednakovrijedno učvršćivanjem rešetke bez vijaka. Kanal se izvodi polaganjem na betonsku podlogu marke B25 debljine sloja 15 cm, bočno  kanal založiti betonom. Gornji rub  rešetke se izvodi u razini 2 - 5 mm ispod kote gotove završne okolne površine. Sve sa priborom za montažu do potpune funkcionalnosti.</t>
    </r>
  </si>
  <si>
    <r>
      <rPr>
        <b/>
        <sz val="10"/>
        <rFont val="Arial"/>
        <family val="2"/>
        <charset val="238"/>
      </rPr>
      <t>Dobava i montaža UZDUŽNO PROFILNE pokrovne rešetke</t>
    </r>
    <r>
      <rPr>
        <sz val="10"/>
        <rFont val="Arial"/>
        <family val="2"/>
        <charset val="238"/>
      </rPr>
      <t xml:space="preserve"> za opterećenje B125  prema HR EN 1433 ili jednakovrijedno ( promet osobnih vozila ) iz nehrđajučeg čelika sa sistemom bezvijčane ukrute DRAINLOCK ili jednakovrijedno. Rešetka je širine 173 mm, duljine 100 cm, upojne površine 673 cm²/m.</t>
    </r>
  </si>
  <si>
    <r>
      <t>Ukupno  4.) - OBORINSKA ODVODNJA  (</t>
    </r>
    <r>
      <rPr>
        <b/>
        <sz val="10"/>
        <rFont val="Calibri"/>
        <family val="2"/>
        <charset val="238"/>
      </rPr>
      <t>€</t>
    </r>
    <r>
      <rPr>
        <b/>
        <sz val="10"/>
        <rFont val="Arial"/>
        <family val="2"/>
        <charset val="238"/>
      </rPr>
      <t>):</t>
    </r>
  </si>
  <si>
    <t>5.)</t>
  </si>
  <si>
    <t>KOLNIČKA KONSTRUKCIJA</t>
  </si>
  <si>
    <t>NOSIVI SLOJEVI OD ZRNATOG KAMENOG MATERIJALA</t>
  </si>
  <si>
    <t xml:space="preserve">Formiranje zbijenog nosivog sloja od kamenog drobljenca. Stavka uključuje nabavu, dopremu i ugradnju kamenog drobljenca za nosivi sloj jahališta i trga 0-32 mm u sloju od 30 cm te ostale materijale i radove potrebne za formiranje nosivog sloja. Strojno nabijanje nosivog sloja do traženog modula stišljivosti  Ms=80 MN/m2 i stišljivosti 100%. Zbijeni nosivi sloj i zbijena posteljica moraju biti vodopropusni tako da omogućavaju kapilarnu propusnost cijelog sustava. Maksimalna visinska nepravilnost na 4m: &lt;2 cm. 
Obračunava se po m3 za prometnice.
- nosivi sloj od drobljenog kamenog materijala 0/32 mm 
    ispod v.jahališta  2585,00 m²x0,30=776,0 m3
    ispod m.jahališta  880,00 m²x0,30=264,0 m3
    ispod poroznog betona 4070,00x0,40=1628,0 m3
</t>
  </si>
  <si>
    <t>OPLOČENJE TRGA</t>
  </si>
  <si>
    <r>
      <rPr>
        <b/>
        <sz val="10"/>
        <rFont val="Arial"/>
        <family val="2"/>
        <charset val="238"/>
      </rPr>
      <t>Nabava, doprema i ugradnja Propusnog betona</t>
    </r>
    <r>
      <rPr>
        <sz val="10"/>
        <rFont val="Arial"/>
        <family val="2"/>
        <charset val="238"/>
      </rPr>
      <t xml:space="preserve"> u sloju debljine 15 cm, od betona C 16/20 s drobljenim kamenim agregatom Dmax 8 mm te sadržajem šupljina 17 ± 1%. Stavka obuhvaća:
a) pripremne radove, provjera visina, nagiba i pravaca prema projektu.
b) dobava, doprema i  postava privrmenih oplata za izvedbu prekida betoniranja po potrebi
c) po potrebi  zaštita okolnih građevina i dijelova građevina pvc folijom. Zaštita će biti uklonjena po završetku radova.
d) izrada i doprema  Propusnog betona na prethodno pripremljenu podlogu. Kao podloga za dekorativni beton mora biti izveden tamponski sloj modula stišljivosti Ms&gt;80 MPa,debljina tamponskog sloja 25 cm.  Kao sastavni dio podloge, naknadno izvođenju tamponskog sloja,  predviđa se geotekstil. Izvedba tamponskog sloja te postava geotekstila nije obuhvaćena ovom stavkom.
e) Ugradnja Propusnog betona se vrši ručno izravno iz automiješalice. Propusni beton beton  nije podoban za ugradnju autopumpom stoga je potrebno osigurati neometan pristup automiješalici (mikseru) do gradilišta.</t>
    </r>
  </si>
  <si>
    <t>f) njegovanje betona se vrši pokrivanjem PVC folijom odmah nakon početka vezanja betona, a prije kraja vezanja. Beton se drži pokrivenim do početka piljenja razdjelnica. Nakon piljenja razdjelnica folija se vraća i drži do starosti betona od 7 dana.
Kemijska sredstva za njegovanje betona nemaju željeni učinak njege na propusnom betonu.
g) Piljenje razdjelnica/dilatacija vršiti pri starosti betona od 1 dan. Prije početka piljenja, na manje istaknutom mjestu, probnim piljenjem provjeriti da beton ima dostatnu starost kako bi rez ostao uredan i oštrih rubova. Pravodobno piljenje razdjelnica je jako važno. Razdjelnice piliti u projektiranoj dubini od 5 cm po rasporedu razdjelnica iz plana razdjelnica potvrđenog od strane projektanta.Površina propusnog betona omeđenog razdjelnicama može iznositi max 20 m2. Zapilavanje vršiti kutnom brusilicom s kamenim brusom ili samohodnom pilom za beton. Koristiti alu-letvu kao vodilicu za brusilicu. U piljenje se uključuje i naknadna obrada hladnog spoja odnosno prekida između dnevnih taktova rada.
h) Završno čišćenje gradilišta te odvoz smeća na gradsku deponiju.Obračun po m2</t>
  </si>
  <si>
    <t xml:space="preserve">IZVEDBA JAHALIŠTA  </t>
  </si>
  <si>
    <t>Nabava, dobava i ugradnja gumenih stabilizatora ispod pijeska jahališta.
Proizvod mora biti kao modularne gumene ploče dizajnirane za stabilizaciju i poboljšanje podloge u konjičkim jahalištima, paddock‑ima i sličnim površinama. Ovaj sustav omogućava ravnomjernu raspodjelu opterećenja, sprječava stvaranje rupa i klizanja, te osigurava optimalnu drenažu vode ispod sloja pijeska, debljine min. 60 mm.
Obračun po m2.</t>
  </si>
  <si>
    <r>
      <t>Ukupno  5.) - KOLNIČKA KONSTRUKCIJA  (</t>
    </r>
    <r>
      <rPr>
        <b/>
        <sz val="10"/>
        <rFont val="Calibri"/>
        <family val="2"/>
        <charset val="238"/>
      </rPr>
      <t>€</t>
    </r>
    <r>
      <rPr>
        <b/>
        <sz val="10"/>
        <rFont val="Arial"/>
        <family val="2"/>
        <charset val="238"/>
      </rPr>
      <t>):</t>
    </r>
  </si>
  <si>
    <t xml:space="preserve"> PRIPREMNI RADOVI  (€):</t>
  </si>
  <si>
    <t>ZEMLJANI RADOVI  (€):</t>
  </si>
  <si>
    <t>BETONSKI RADOVI  (€):</t>
  </si>
  <si>
    <t>OBORINSKA ODVODNJA  (€):</t>
  </si>
  <si>
    <t>KOLNIČKA KONSTRUKCIJA  (€):</t>
  </si>
  <si>
    <t>UKUPNO:</t>
  </si>
  <si>
    <t>SVEUKUPNO:</t>
  </si>
  <si>
    <t>INVESTITOR: Državna ergela Đakovo i Lipik, A. Šenoe 45, Đakovo</t>
  </si>
  <si>
    <t xml:space="preserve">TROŠKOVNIK KRAJOBRAZNOG UREĐENJA </t>
  </si>
  <si>
    <t>PROSTORNI ZAHVAT: PLANIRANA ERGELA LIPIK na k.č. br 10/1 k.o. Lipik</t>
  </si>
  <si>
    <t>RAZINA PROJEKTA: IZVEDBENI PROJEKT</t>
  </si>
  <si>
    <t>VRSTA PROJEKTA: ARHITEKTONSKI PROJEKT</t>
  </si>
  <si>
    <t>TD: 05/24</t>
  </si>
  <si>
    <t>OPĆI UVJETI</t>
  </si>
  <si>
    <t xml:space="preserve">Izvođač je dužan pridržavati se svih važećih zakona i propisa tijekom izvođenja radova. Izvođač je u okviru ugovorene cijene dužan izvršiti koordinaciju radova svih kooperanata na način koji će omogućiti kontinuirano odvijanje posla i zaštitu već izvedenih radova. Sva oštećenja nastala na objektima i bilju tijekom gradnje otkloniti će izvođač o svom trošku.
</t>
  </si>
  <si>
    <t xml:space="preserve">Nakon što su površine služile gradilištu potrebno je da izvođač očisti gradilište do izvorne čistoće postojanja zemljanih površina. Prije radova krajobraznog uređenja očistiti gradilište od otpada građenja kao: betonskih temelja, ukopanog bet. željeza, boja i dr., što može naškoditi rastu travnjaka i bilja. Izvođač je dužan sav otpad ukloniti s lokacije, a ne ukopavati u tlo.
</t>
  </si>
  <si>
    <t>Dobavljeni i ugrađeni materijali moraju odgovarati standardima prema Hrvatskim normama (HRN) ili jednakovrijedno, a za radove treba primijenjivati tehničke propise. Ugradnja materijala sukladno nacrtima, opisu, detaljima i pismenim dogovorima.</t>
  </si>
  <si>
    <t>Svi radovi navedeni u ovom troškovniku moraju biti izvedeni stručno i solidno u cijelosti do potpune gotovosti i funkcionalnosti, točno prema projektnoj dokumentaciji, važećim tehničkim propisima te uputama projektanta i nadzornog inženjera, a u stavkama gdje nije detaljno objašnjen način rada, izvođač je dužan konzultirati se s projektantom i pridržavati se uzusa struke.</t>
  </si>
  <si>
    <t xml:space="preserve">U jediničnim cijenama pojedinih stavaka moraju biti obuhvaćeni svi troškovi za potrebno dovršenje predviđenog rada koji je opisan u troškovniku, tj. sav materijal sa dovozom, odvozom na privremeni deponij odnosno na gradsku deponiju. Doprema alata, mehanizacije i uskladištenje, prijenosi do mjesta ugradnje, troškovi mehanizacije, radne snage sa svim dodacima, svi režijski troškovi izvođača, troškovi struje i vode, obveze, porezi, dobit i ostalo, tako da je ponuđena cijena konačna. Izvođač u svojoj režiji osigurava čuvarsku službu za mehanizaciju i materijale na lokaciji.  </t>
  </si>
  <si>
    <t>Izvođač je dužan osigurati pravilno privremeno deponiranje građevinskog materijala na parceli u tijeku radova, kao i sveg biljnog materijala, štiteći isti od sunca, redovito zalijevajući isti u kontejnerima, do sadnje. Nakon sadnje redovito zalijevati posađeni biljni materijal. Navedeno se vrši u dogovoru s investitorom i nije predmet ovog troškovnika. Strojevi za iskope prema stablu ne smiju prići bliže od 3 m radi zaštite debla i korijenja.</t>
  </si>
  <si>
    <t>U ponudbenim jediničnim cijenama moraju biti također obuhvaćeni svi pripremni i završni radovi potrebni za dovršenje, njihov transport do gradilišta i uskladištenje, dok u stavkama koje predviđaju ugradnju svih predmeta podrazumijeva se unutarnji prijenos do mjesta ugradnje, te ugradnja sa svim potrebnim materijalom i nužnom pripomoći bez obzira na vrstu zanata i posla sve do potpune gotovosti.</t>
  </si>
  <si>
    <t>Svi nekvalitetni radovi i materijali moraju se odmah otkloniti i zamijeniti ispravnim bez bilo kakve obveze za odštetu od strane naručitelja.</t>
  </si>
  <si>
    <t xml:space="preserve">Izvođač je dužan prekontrolirati sve mjere i količine materijala na gradilištu te po eventualnim neslaganjima odmah obavijestiti nadzornog inženjera prije naručivanja materijala. Izvođač mora osigurati takvu organizaciju rada, kvalitetan materijal i odgovarajuću radnu snagu, koja će zajamčiti solidnu i preciznu izvedbu radova te garantirati pridržavanje ugovorenih rokova. </t>
  </si>
  <si>
    <t xml:space="preserve">Izbor i nabava biljnog materijala uključuje nabavu primjerenih sadnica (prema troškovnikom navedenim količinama, vrstama i dimenzijama navedenim u troškovniku), stabla kontejnirana i školovana, doprema na lokaciju. Izvođač predaje biljni materijal u ispravnom zdravstvenom stanju uz redovno i dostatno zalijevanje sve do primopredaje poduzeću koje preuzima održavanje. </t>
  </si>
  <si>
    <t>Stavke projektantskog nadzora i nadzora nad izvođenjem radova krajobraznog uređenja nisu predmet ovog troškovnika i dogovaraju se naknadno.</t>
  </si>
  <si>
    <t xml:space="preserve">Betoni - kvaliteta i kontrola betona mora biti u skladu s Tehničkim propisom za betonske konstrukcije (NN 139/09, 14/10, 125/10, 136/12). Konzistencija betona mora biti takva da omogućuje: ugradnju bez pojave agregacije, zbijanje betona vibratorom te odgovarajuću završnu obradu površine. Potvrđivanje sukladnosti betona sastavni je dio kontrole proizvodnje i provodi se prema TPBK, normi HRNEN 2016-1 ili jednakovrijedno i posebnim propisima. Potvrđivanje sukladnosti dužan je provoditi proizvođač betona. Potvrđivanje sukladnosti je postupak kojim se dokazuje da proizvedeni beton ima svojstva kakva su zahtijevana u projektu sastava betona, što se i dokumentira.
</t>
  </si>
  <si>
    <t xml:space="preserve">Voda - mora zadovoljavati tehnička svojstva i druge zahtjeve prema prilogu „F“ TPBK (139/09, 14/10, 125/10, 136/12). Za spravljanje betona može se upotrijebiti obična voda iz gradskog vodovoda i bez dokaza o podobnosti. Ukoliko voda nije iz vodovoda, mora udovoljiti uvjetima prema HRN EN 1008 ili jednakovrijedno.
</t>
  </si>
  <si>
    <t xml:space="preserve">Dodaci betonu - ukoliko se kod proizvodnje betona koriste dodaci, dodaci moraju zadovoljavati tehnička svojstva i druge zahtjeve prema prilogu „E“ TPBK-a (139/09, 14/10, 125/10, 136/12) i mora se dokazati da zadovoljavaju uvjete prema normi HR EN 934-2, HR EN 934-3, HR EN 934-4, HR EN 934-5, HR EN 934-6 ili jednakovrijedno, zatim HR EN 450-1, HR EN 13263-1, HR EN 12620, HR EN 12878 i HRN U.M1.035 ili jednakovrijedno.
</t>
  </si>
  <si>
    <t>euro</t>
  </si>
  <si>
    <t>PARKOVNA OPREMA I OGRADE</t>
  </si>
  <si>
    <t xml:space="preserve">Oprema se montira na prethodno pripremljenu i niveliranu površinu. </t>
  </si>
  <si>
    <t>VIII/1.</t>
  </si>
  <si>
    <t>Dobava i ugradnja koša za otpatke. Stavka uključuje sve potrebne zemljane radove i pripadajuće armirano-betonske temelje. Temelj obavezno upustiti ispod razine zastora (min. 10 cm). Okvir je od 8 mm debele čelične ploče. Svi čelični elementi plastificirani su u sivoj boji (RAL 9006 ili jednakovrijedno). Fronte su od obrađenih drvenih elemenata od dubinski impregnirane i trajno zaštićene nordijske smreke (konačan ton po izboru projektanta). Unutarnji koš od pocinčanog čelika, mobilni s mogućnošću pražnjenja. Vijci od nehrđajućeg čelika. Dimenzije koša 45š/50d/110v cm. Za sve dodatne informacije o dizajnu koša za otpatke referirati se na ilustrativni primjer u grafičkom dijelu projekta. Obračun po nabavljenoj, dopremljenoj i ugrađenoj opremi.</t>
  </si>
  <si>
    <t>VIII/2.</t>
  </si>
  <si>
    <t>Dobava i ugradnja drvene klupe s naslonom. Stavka uključuje sve potrebne zemljane radove i pripadajuće armirano-betonske temelje. Temelj obavezno upustiti ispod razine zastora (min. 10 cm). Noge klupe su od 8 mm debele čelične ploče. Svi čelični elementi plastificirani su u sivoj boji (RAL 9006 ili jednakovrijedno). Sjedište i naslon su od obrađenih drvenih elemenata od dubinski impregnirane i trajno zaštićene nordijske smreke (konačan ton po izboru projektanta). Dimenzije klupe 45š/180d/90v cm. Za sve dodatne informacije o dizajnu klupe referirati se na ilustrativni primjer u grafičkom dijelu projekta. Obračun po nabavljenoj, dopremljenoj i ugrađenoj opremi.</t>
  </si>
  <si>
    <t>VIII/3.</t>
  </si>
  <si>
    <t>Dobava i ugradnja drvene klupe bez naslona. Stavka uključuje sve potrebne zemljane radove i pripadajuće armirano-betonske temelje. Temelj obavezno upustiti ispod razine zastora (min. 10 cm). Noge klupe su od 8 mm debele čelične ploče. Svi čelični elementi plastificirani su u sivoj boji (RAL 9006 ili jednakovrijedno). Sjedište je od obrađenih drvenih elemenata od dubinski impregnirane i trajno zaštićene nordijske smreke (konačan ton po izboru projektanta). Dimenzije klupe 45š/180d/55v cm. Za sve dodatne informacije o dizajnu klupe referirati se na ilustrativni primjer u grafičkom dijelu projekta. Obračun po nabavljenoj i ugrađenoj opremi.</t>
  </si>
  <si>
    <t>VIII/5.</t>
  </si>
  <si>
    <t>Dobava, doprema i ugradnja čelične ograde oko ergele kod glavnog ulaza s dvostrukim kliznim vratima. Stavka uključuje sve potrebne zemljane radove i pripadajuće armirano-betonske temelje dubine 60 cm te armirano-betonski parapetni zid visine 10 cm. Svi elementi sastoje se od okvira od plosnog čelika 50x10mm i ispune od plosnog čelika 50x5mm. Ispuna se postavlja na razmaku od 25 cm. Svi čelični elementi su pocinčani i plastificirani u tonu prema izboru projektanta. Klizna vrata uključuju vodilice, sve potrebne okove i ostalu opremu. Za sve dodatne informacije o dizajnu ograde referirati se na ilustrativni primjer u grafičkom dijelu projekta. Obračun po nabavljenoj i ugrađenoj ogradi.</t>
  </si>
  <si>
    <t>VIII/7.</t>
  </si>
  <si>
    <t>Dobava, doprema i ugradnja čelične ograde oko jahališta s dvostrukim kliznim vratima. Stavka uključuje sve potrebne zemljane radove i pripadajuće armirano-betonske temelje dubine 60 cm. Temelj obavezno upustiti ispod razine zastora (min. 10 cm). Svi elementi sastoje se od čeličnih šupljih kvadratnih profila 40x40 mm. Svi čelični elementi su pocinčani i plastificirani u tonu prema izboru projektanta. Klizna vrata uključuju vodilice, sve potrebne okove i ostalu opremu. Za sve dodatne informacije o dizajnu ograde referirati se na ilustrativni primjer u grafičkom dijelu projekta. Obračun po nabavljenoj i ugrađenoj ogradi oko jahališta.</t>
  </si>
  <si>
    <t>Ukupno  VIII - parkovna oprema i ograde:</t>
  </si>
  <si>
    <t>8. PARKOVNA OPREMA</t>
  </si>
  <si>
    <t>UKUPNO (bez PDV):</t>
  </si>
  <si>
    <t>Sve cijene su izražene bez PDV-a.</t>
  </si>
  <si>
    <t xml:space="preserve">Obračun radova i materijala izradit će se naknadno, prema stvarno izvedenim radovima i ugrađenim materijalima. </t>
  </si>
  <si>
    <t>Stavka navodnjavanja nije predmet ovog troškovnika. Ista se izrađuje naknadno prema dogovoru s investitorom.</t>
  </si>
  <si>
    <t xml:space="preserve">Stavka projektiranja i izvedbe slavina za vodu (špina) unutar prostora obuhvata nije predmet ovog troškovnika. </t>
  </si>
  <si>
    <t xml:space="preserve">Stavka projektiranja i izvedbe rasvjetnih tijela u vanjskom prostoru nije predmet ovog troškovnika. </t>
  </si>
  <si>
    <t>Stavka projektiranja i izvedbe pješačkih i biciklističkih staza nije predmet ovog troškovnika.</t>
  </si>
  <si>
    <t>U stavkama gdje se to zahtijeva, potrebno uračunati faktor slijeganja i veći postotak materijala radi rezanja/krojenja.</t>
  </si>
  <si>
    <t>Ograđivanje granice obuhvata nije predmet ovog troškovnika.</t>
  </si>
  <si>
    <r>
      <rPr>
        <b/>
        <sz val="12"/>
        <rFont val="HRHelvetica"/>
        <charset val="238"/>
      </rPr>
      <t>ETAPA 19</t>
    </r>
    <r>
      <rPr>
        <sz val="12"/>
        <rFont val="HRHelvetica"/>
        <charset val="238"/>
      </rPr>
      <t xml:space="preserve">  Prometnica (unutrašnja u prstenu) i ulaz za posjetitelje (TRASA 4)</t>
    </r>
  </si>
  <si>
    <t>DRŽAVNA ERGELA ĐAKOVO I LIPIK, A. Šenoe 45, Đakovo, OIB: 59493690843</t>
  </si>
  <si>
    <t>PLANIRANA ERGELA LIPIK</t>
  </si>
  <si>
    <t>k.č. 10/10,  k.o. Lipik</t>
  </si>
  <si>
    <t>02/2024/N</t>
  </si>
  <si>
    <t xml:space="preserve">  05/24</t>
  </si>
  <si>
    <t xml:space="preserve">F.     Prije početka radova, tj. prije ugradnje materijala, potrebno je na temelju uzorka materijala ishoditi potvrdu o usklađenosti granulometrijske krivulje materijala. Ova stavka nije predmet ovog troškovnika.
</t>
  </si>
  <si>
    <t>ISKOLČENJE OSI 4</t>
  </si>
  <si>
    <r>
      <t>Geodetski radovi-trasa. Stavka obuhvaća iskolčenje trase 4, održavanje točaka operativnog poligona i repera te sva geodetska mjerenja kojima se podaci iz projekta prenose na teren i obrnuto, osiguranje osi iskolčene trase, profiliranje, obnavljanje i održavanje iskolčenih oznaka na terenu u cijelom razdoblju od početka radova do predaje svih radova investitoru. Geodetski radovi obuhvaćaju i obnovu stalnih geodetskih točaka u području zahvata uključujući i sve potrebne radove za provedbu obnove sukladno zakonskoj regulativi. Obračun je po m</t>
    </r>
    <r>
      <rPr>
        <sz val="10"/>
        <rFont val="Calibri"/>
        <family val="2"/>
        <charset val="238"/>
      </rPr>
      <t>¹</t>
    </r>
    <r>
      <rPr>
        <sz val="10"/>
        <rFont val="Arial"/>
        <family val="2"/>
        <charset val="238"/>
      </rPr>
      <t xml:space="preserve"> trase i priključaka u skladu s projektom. Izvedba, kontrola kakvoće i obračun prema OTU 1-02.</t>
    </r>
  </si>
  <si>
    <t>1.1.1.</t>
  </si>
  <si>
    <t xml:space="preserve"> - iskolčenje TRASE 4</t>
  </si>
  <si>
    <t>Zaštita postojećih instalacija na TRASI 4, JAHALIŠTIMA I TRGU. Stavka uključuje pribavljanje potrebnih podloga od strane distributera-koncesionara, obilježavanje trase istih, zaštitu na mjestima prelaska rubnjaka, na mjestima nedovoljne dubine istih i slično. Zaštita se izvodi polovicom betonske ili PVC cijevi Ø 200 mm, te postavom trake upozorenja. Zaštita se odnosi na vodovod sa zasunima, plinske cijevi i oznake, elektroenergetske kablove. Obračun po ukupnoj dužini trasa staza L=475 m</t>
  </si>
  <si>
    <t xml:space="preserve">Polaganje betonskih polucijevi za zaštitu postojećih instalacija (elektroinstalacija,plina,vodovoda,eki) koje ostaju ispod buduće ceste. Točna mjesta zaštite utvrditi s predstavnicima vlasnika instalacija. </t>
  </si>
  <si>
    <t>Zaštita postojećih instalacija betonskom pločom C20/25 debljine 15cm. Zaštita se odnosi na EE kablove, TK kablove.</t>
  </si>
  <si>
    <t>Rad obuhvaća površinski iskop humusa u debljini sloja od 20 cm, utovar u prijevozno sredstvo, prijevoz na deponiju koju osigurava i održava izvođač, istovar i uređenje deponije. Humus se iskopava strojno, buldožerima, bagerima ili univerzalnim strojevima.</t>
  </si>
  <si>
    <t>2.6.1.</t>
  </si>
  <si>
    <t>3.7.</t>
  </si>
  <si>
    <t>Rubnjaci (parkovski) 10/20/50 cm</t>
  </si>
  <si>
    <t>TRASA 4 (Prometnica unutrašnja u prstenu)</t>
  </si>
  <si>
    <t>5-01</t>
  </si>
  <si>
    <r>
      <rPr>
        <b/>
        <sz val="10"/>
        <color indexed="8"/>
        <rFont val="Arial"/>
        <family val="2"/>
        <charset val="238"/>
      </rPr>
      <t>Dobava i montaža kanala za linijsku odvodnju</t>
    </r>
    <r>
      <rPr>
        <sz val="10"/>
        <color indexed="8"/>
        <rFont val="Arial"/>
        <family val="2"/>
        <charset val="238"/>
      </rPr>
      <t>, nosivosti A15 do E600 prema HR EN 1433 ili jednakovrijedno. Kanal se zbog specifičnog  V-presjeka odlikuje većom brzinom otjecanja vode i boljim efektom samočišćenja. Kanal je izrađen iz polimerbetona, ojačan bočnim rebrima zbog povećane krutosti , građevinske visine 210 - 310 mm. Svjetla širina kanala je 150 mm, građevinska širina 185 mm, građevinska dužina 1000 mm. Rubovi kanala ojačani su DVOSTRUKO PROFILIRANIM kutnikom od nehrđajućeg čelika debljine 4 mm koji služi kao dosjed za polaganje pokrovne rešetke s Drainlock ili jednakovrijedno učvršćivanjem rešetke bez vijaka. Kanal se izvodi polaganjem na betonsku podlogu marke B25 debljine sloja 15 cm, bočno  kanal založiti betonom. Gornji rub  rešetke se izvodi u razini 2 - 5 mm ispod kote gotove završne okolne površine. Sve sa priborom za montažu do potpune funkcionalnosti.</t>
    </r>
  </si>
  <si>
    <r>
      <rPr>
        <b/>
        <sz val="10"/>
        <color indexed="8"/>
        <rFont val="Arial"/>
        <family val="2"/>
        <charset val="238"/>
      </rPr>
      <t>Dobava i montaža UZDUŽNO PROFILNE pokrovne rešetke</t>
    </r>
    <r>
      <rPr>
        <sz val="10"/>
        <color indexed="8"/>
        <rFont val="Arial"/>
        <family val="2"/>
        <charset val="238"/>
      </rPr>
      <t xml:space="preserve"> za opterećenje B125  prema HR EN 1433 ili jednakovrijedno ( promet osobnih vozila ) iz </t>
    </r>
    <r>
      <rPr>
        <b/>
        <sz val="10"/>
        <color indexed="8"/>
        <rFont val="Arial"/>
        <family val="2"/>
        <charset val="238"/>
      </rPr>
      <t>nehrđajučeg čelika</t>
    </r>
    <r>
      <rPr>
        <sz val="10"/>
        <color indexed="8"/>
        <rFont val="Arial"/>
        <family val="2"/>
        <charset val="238"/>
      </rPr>
      <t xml:space="preserve"> sa sistemom bezvijčane ukrute DRAINLOCK ili jednakovrijedno. Rešetka je širine 173 mm, duljine 100 cm, upojne površine 673 cm²/m.</t>
    </r>
  </si>
  <si>
    <r>
      <rPr>
        <b/>
        <sz val="10"/>
        <color indexed="8"/>
        <rFont val="Arial"/>
        <family val="2"/>
        <charset val="238"/>
      </rPr>
      <t xml:space="preserve">Spoj linijske rešetke na RO1 sa PEHD Ø 160 mm. </t>
    </r>
    <r>
      <rPr>
        <sz val="10"/>
        <color indexed="8"/>
        <rFont val="Arial"/>
        <family val="2"/>
        <charset val="238"/>
      </rPr>
      <t>U cijenu uključen iskop, posteljica i sav rad i materijal za dovršenje posla. 
Obračun po m1 rešetke.</t>
    </r>
  </si>
  <si>
    <t>ULAZ ZA POSJETITELJE</t>
  </si>
  <si>
    <r>
      <rPr>
        <b/>
        <sz val="10"/>
        <rFont val="Arial"/>
        <family val="2"/>
        <charset val="238"/>
      </rPr>
      <t>Izrada posteljice od tucanika 4-8 mm</t>
    </r>
    <r>
      <rPr>
        <sz val="10"/>
        <rFont val="Arial"/>
        <family val="2"/>
        <charset val="238"/>
      </rPr>
      <t xml:space="preserve"> kao izravnavajućeg sloja ispod klinker opeke u sloju d=  5 cm.
Obračun po m3 tucanika
4070,0x0,05=204,0 m3</t>
    </r>
  </si>
  <si>
    <t>Nabava, dobava i ugradnja podne klinker opeke 100 x 200 x 52 mm na ravnu i čvrstu podlogu. Predviđena boja opeke je smeđa antracit prošarana.
Opeka mora zadovoljavati normu HRN 1344:2013 ili jednakovrijedno; otpornosti na kiseline (Razred C), otpornost na smrzavanje/odmrzavanje (razred FP100), otpornost na abraziju (razred A3), kliznost i protukliznost (razred U3) reakcija na požar (razred A1).
Postavljaju se na pripremljenu posteljicu od tucanika 4-8 mm u debljini 3-5 cm, na prethodno izvedenom tamponskom sloju minimalne debljine 50 cm. Opločenu površinu nabiti sa vibropločom koja na sebi mora imati gumenu zaštitu. Prije postave izvesti potrebne padove predviđene projektom. Fugiranje izvesti sa fugom minimalne širine 5 mm te popuniti kvarcnim pijeskom granulacije 0,3-1,2 mm. U jediničnu cijenu uračunati sva potrebna rezanja, krojenja, fugiranje te završno čišćenje i sav rad, materijal i pribor do pune funkcionalnosti opločene površine. Obračun po m2.</t>
  </si>
  <si>
    <r>
      <t>Ukupno  4.) - KOLNIČKA KONSTRUKCIJA  (</t>
    </r>
    <r>
      <rPr>
        <b/>
        <sz val="10"/>
        <rFont val="Calibri"/>
        <family val="2"/>
        <charset val="238"/>
      </rPr>
      <t>€</t>
    </r>
    <r>
      <rPr>
        <b/>
        <sz val="10"/>
        <rFont val="Arial"/>
        <family val="2"/>
        <charset val="238"/>
      </rPr>
      <t>):</t>
    </r>
  </si>
  <si>
    <t>PROMETNA SIGNALIZACIJA</t>
  </si>
  <si>
    <t>Ovaj rad obuhvaća nabavu i postavljanje svih vrsta prometnih znakova u svemu prema projektu prometne opreme ceste. Prometni znakovi svojom vrstom, značenjem, oblikom, bojom, veličinom i načinom postavljanja trebaju biti u skladu s Pravilnikom o prometnim znakovima, signalizaciji i opremi na cestama (N.N. 92/19), te hrvatskim normama. Prometni znakovi pričvršćuju se na stupove koji su izrađeni od Fe cijevi i zaštićeni protiv korozije postupkom vrućeg cinčanja, na pocinčane FeZn stupove semafora Ø60,3 mm ili konzole semafora s uporabom dizalice na načina da ne zaklanjaju lanterne semafora. Pri postavljanju prometni znak treba zakrenuti za 3-5° u odnosu na os prometnice da se izbjegne intenzivna refleksija i smanji kontrast oznaka, znaka i pozadine koja je osvijetljena. Klasa retrorefleksije sukladno Pravilniku. Na isti se stup ne smije postaviti više od dva prometna znaka. Na istom stupu ukoliko je više prometnih znakova klasa retrorefleksije mora biti ona veća (II ili III). Stupovi znakova postavljaju se u betonske temelje minimalne kakvoće betona C 16/20, oblika zarubljene piramide čije su stranice donjeg kvadrata 30 cm i gornjeg 20 cm.</t>
  </si>
  <si>
    <t xml:space="preserve">Obračun radova: Postavljanje prometnih znakova obračunava se po komadu postavljenog znaka zajedno sa stupom i temeljem. </t>
  </si>
  <si>
    <t>5-01.2</t>
  </si>
  <si>
    <r>
      <rPr>
        <b/>
        <sz val="10"/>
        <rFont val="Arial CE"/>
        <charset val="238"/>
      </rPr>
      <t>Prometni znakovi</t>
    </r>
    <r>
      <rPr>
        <sz val="10"/>
        <rFont val="Arial CE"/>
        <family val="2"/>
        <charset val="238"/>
      </rPr>
      <t xml:space="preserve"> postavljaju se na stupove kružna presjeka ili na pocinčani FeZn stup semafora Ø60,3 mm. Dimenzije znakova određene su Pravilnikom o prometnim znakovima, signalizaciji i opremi na cestama (N.N. 92/19) i HR normama. Rad obuhvaća nabavu, prijevoz i postavljanje prometnoga znaka sa stupom i temeljem ili nosačem za stup semafora. Obračunava se prema broju postavljenih znakova određenih dimenzija, uključujući stupove, sva oprema i pribor za pričvrščivanje prometnih znakova i temelje s nosivom konstrukcijom.</t>
    </r>
  </si>
  <si>
    <t>5.1.2.1.</t>
  </si>
  <si>
    <t>Znak B01, trokut sa stranicom 60 cm</t>
  </si>
  <si>
    <t>Znak B04, Ø 60 cm</t>
  </si>
  <si>
    <t>Znak B28, Ø 60 cm</t>
  </si>
  <si>
    <t>Znak C06, kvadrat 40x40 cm</t>
  </si>
  <si>
    <t>5-02</t>
  </si>
  <si>
    <t>OZNAKE NA KOLNIKU</t>
  </si>
  <si>
    <t>Ovaj rad obuhvaća izradu oznaka na kolniku (sav rad djelatnika i strojeva i sav materijal) za reguliranje prometa koje su definirane u Pravilniku o prometnim znakovima, signalizaciji i opremi na cestama (N.N. 92/19), HR normama i ovim O.T.U.
Oznake na kolniku dijele se na:
• uzdužne oznake na kolniku,
• poprečne oznake na kolniku,
• ostale oznake na kolniku.
Boje i dimenzije oznaka određene su Pravilnikom i pripadajućim normama. U cijenu je potrebno uključiti i tzv "markiranje".</t>
  </si>
  <si>
    <t>5-02.1</t>
  </si>
  <si>
    <t>UZDUŽNE OZNAKE NA KOLNIKU</t>
  </si>
  <si>
    <t>Pod uzdužnim oznakama na kolniku smatraju se crte obilježene paralelno s osi, a služe za detaljno utvrđivanje načina upotrebe kolničke površine.</t>
  </si>
  <si>
    <t>5.2.3.1.</t>
  </si>
  <si>
    <t>strelice za usmjeravanje prometa H20, bijela boja</t>
  </si>
  <si>
    <r>
      <t>Ukupno  5.) - PROMETNA SIGNALIZACIJA  (</t>
    </r>
    <r>
      <rPr>
        <b/>
        <sz val="10"/>
        <rFont val="Calibri"/>
        <family val="2"/>
        <charset val="238"/>
      </rPr>
      <t>€</t>
    </r>
    <r>
      <rPr>
        <b/>
        <sz val="10"/>
        <rFont val="Arial"/>
        <family val="2"/>
        <charset val="238"/>
      </rPr>
      <t>):</t>
    </r>
  </si>
  <si>
    <t xml:space="preserve"> PROMETNA SIGNALIZACIJA  (€):</t>
  </si>
  <si>
    <t>Ovaj rad obuhvaća široki iskop u materijalu "C" kategorije koji je predviđen projektom. Rad uključuje utovar u prijevozno sredstvo, prijevoz na deponiju,  istovar i uređenje deponije. Iskop se obavlja prema visinskim kotama iz projekta  te propisanim nagibima.
-iskop za ulaz za posjetitelje  197,0x0,50=100,0 m3
Obračun po m3 stvarno iskopanog materijala "C" kategorije</t>
  </si>
  <si>
    <r>
      <t xml:space="preserve">Rad obuhvaća strojno grubo i fino planiranje, zbijanje  glatkim valjcima ili valjcima s točkovima na pneumaticima. Zbijanje posteljice u zemljanim materijalima treba izvršiti tako da se postigne stupanj zbijenosti u odnosu na standardni Proctor-ov postupak Sz≥100%, odnosno modul stišljivosti Ms≥20MN/m2
- posteljica za ulaz za posjetitelje  170,0x1,10=197,0 m3
</t>
    </r>
    <r>
      <rPr>
        <vertAlign val="superscript"/>
        <sz val="10"/>
        <rFont val="Arial"/>
        <family val="2"/>
        <charset val="238"/>
      </rPr>
      <t xml:space="preserve">
</t>
    </r>
  </si>
  <si>
    <t>Dobava i ugradba betonskog rubnjaka  poprečnog presjeka 18/24 ili 8/20 cm na prethodno izvedenu podlogu od svježeg betona prema detalju iz projekta. Beton ugrađenog rubnjaka mora biti klase C 40/45 (MB-45) – v/c faktor ispod 0.45, otporan na smrzavanje i soli za odmrzavanje.
-rubnjaci na ulazu za posjete   50,0 m</t>
  </si>
  <si>
    <r>
      <rPr>
        <b/>
        <sz val="10"/>
        <rFont val="Arial"/>
        <family val="2"/>
        <charset val="238"/>
      </rPr>
      <t>Formiranje zbijenog nosivog sloja od kamenog drobljenca.</t>
    </r>
    <r>
      <rPr>
        <sz val="10"/>
        <rFont val="Arial"/>
        <family val="2"/>
        <charset val="238"/>
      </rPr>
      <t xml:space="preserve"> Stavka uključuje nabavu, dopremu i ugradnju kamenog drobljenca za nosivi sloj staze 0-32 mm u sloju od 40 cm te ostale materijale i radove potrebne za formiranje nosivog sloja. Strojno nabijanje nosivog sloja do traženog modula stišljivosti  Ms=80 MN/m2 i stišljivosti 100%. Zbijeni nosivi sloj i zbijena posteljica moraju biti vodopropusni tako da omogućavaju kapilarnu propusnost cijelog sustava. Maksimalna visinska nepravilnost na 4m: &lt;2 cm. 
Obračunava se po m3 za prometnice.
- DKM na ulazu za posjete   197,0x0,35=69,0 m3</t>
    </r>
  </si>
  <si>
    <t>Izrada elaborata izvedenog stanja građevine od strane ovlaštene tvrtke</t>
  </si>
  <si>
    <t>Postavljanje geotekstila 300 g na cijelokupni iskop i vertikale iskopa</t>
  </si>
  <si>
    <t>Državna ergela Đakovo i Lipik</t>
  </si>
  <si>
    <t>A. Šenoe 45, Đakovo</t>
  </si>
  <si>
    <t>OIB: 59493690843</t>
  </si>
  <si>
    <t>PROSTORNI ZAHVAT:</t>
  </si>
  <si>
    <t>k.č. br. 10/10, k.o. Lipik</t>
  </si>
  <si>
    <t>BROJ PROJEKTA:</t>
  </si>
  <si>
    <t>TD 05/24</t>
  </si>
  <si>
    <t>ZOP 05/24</t>
  </si>
  <si>
    <t>RAZINA RAZRADE:</t>
  </si>
  <si>
    <t>Izvedbeni projekt</t>
  </si>
  <si>
    <t>VRSTA PROJEKTA:</t>
  </si>
  <si>
    <t>Troškovnik građevinsko-obrtničkih radova, krajobraznog uređenja i niskogradnje</t>
  </si>
  <si>
    <t>PROJEKTANT:</t>
  </si>
  <si>
    <t>Vladimir Ževrnja, dipl.ing.arh., A 1588</t>
  </si>
  <si>
    <t>MJESTO I DATUM:</t>
  </si>
  <si>
    <t>Zagreb, lipanj 2024.</t>
  </si>
  <si>
    <t>(3.  faza izvedbe)</t>
  </si>
  <si>
    <t>REKAPITULACIJA - UKUPNO</t>
  </si>
  <si>
    <t>GRAĐEVINSKO-OBRTNIČKI RADOVI</t>
  </si>
  <si>
    <t>KRAJOBRAZNO UREĐENJE</t>
  </si>
  <si>
    <t>STROJARSKI RADOVI</t>
  </si>
  <si>
    <t>VODOVOD I KANALIZACIJA</t>
  </si>
  <si>
    <t>ELEKTROTEHNIČKI RADOVI</t>
  </si>
  <si>
    <t>TRASA 4</t>
  </si>
  <si>
    <t xml:space="preserve"> Ulazna zgrada s upravom</t>
  </si>
  <si>
    <t>TROŠKOVNIK STROJARSKIH RADOVA</t>
  </si>
  <si>
    <t>TROŠKOVNIK HIDROTEHNIČKIH RADOVA</t>
  </si>
  <si>
    <t>Nabava, doprema i montaža kompletnog umivaonika, koji se sastoji od: 
- umivaonika veličine prema detalju interijera od keramike kvalitete sa maskom za sifon;
- armatura je stojeća jednoručna miješalica za toplu i hladnu vodu Ø 15 mm kao GROHE ili jednakovrijednom, dva kutna ventila Ø 15 mm spojena na dovod vode, kromirani sifon s ispustom Ø 32 mm, čep Ø 32 mm.</t>
  </si>
  <si>
    <t>Rekonstrukcija glavnog priključka vode: 
Sastoji se od izrade vodomjera: zemljani radovi, betonski radovi, armirački, te svi ostali radovi do potpune gotovosti okna (šxvxd: 150x340x150 cm), bušenje ispod ceste u duljini od cca 3 m, dobava i ugradnja opreme za mjerenje hidrantske (DN150) i sanitarne (DN 100) potrošnje te spoj na postojeću mrežu. U cijenu uključiti i sav spojni i prijelazni materijal, brtvljenje, te cijevi u slučaju porduženja DN 150 5 m i DN 100 10 m</t>
  </si>
  <si>
    <t>TROŠKOVNIK NISKOGRADNJA</t>
  </si>
  <si>
    <t xml:space="preserve"> - Hahalište s trgom
- Ulazni dio
- Krajobrazno uređenje</t>
  </si>
  <si>
    <r>
      <rPr>
        <b/>
        <sz val="12"/>
        <rFont val="HRHelvetica"/>
        <charset val="238"/>
      </rPr>
      <t>ETAPA 18</t>
    </r>
    <r>
      <rPr>
        <sz val="12"/>
        <rFont val="HRHelvetica"/>
        <charset val="238"/>
      </rPr>
      <t xml:space="preserve">  Jahalište - 20x60 m s trgom</t>
    </r>
  </si>
  <si>
    <t xml:space="preserve"> - iskolčenje V.JAHALIŠTA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</si>
</sst>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7" formatCode="#,##0.00\ &quot;kn&quot;;\-#,##0.00\ &quot;kn&quot;"/>
    <numFmt numFmtId="164" formatCode="#,##0.00\ _k_n"/>
    <numFmt numFmtId="165" formatCode="[$-41A]General"/>
    <numFmt numFmtId="166" formatCode="[$-41A]#,##0.00"/>
    <numFmt numFmtId="167" formatCode="#,##0.00&quot; &quot;[$kn-41A]"/>
    <numFmt numFmtId="168" formatCode="0."/>
    <numFmt numFmtId="169" formatCode="#,##0.00_ ;[Red]\-#,##0.00\ "/>
    <numFmt numFmtId="170" formatCode="###,##0.00"/>
    <numFmt numFmtId="171" formatCode="#,##0.00\ &quot;kn&quot;"/>
    <numFmt numFmtId="172" formatCode="#,##0.00\ \ &quot;m²&quot;"/>
    <numFmt numFmtId="173" formatCode="#,##0.00\ &quot;kn/m²&quot;"/>
    <numFmt numFmtId="174" formatCode="#,##0.00\ [$€-41A]"/>
    <numFmt numFmtId="175" formatCode="#,##0.0"/>
    <numFmt numFmtId="176" formatCode="#,##0.00&quot; kn&quot;"/>
    <numFmt numFmtId="177" formatCode="#,##0.00\ [$kn-41A]"/>
    <numFmt numFmtId="178" formatCode="_-* #,##0.00\ [$kn-41A]_-;\-* #,##0.00\ [$kn-41A]_-;_-* &quot;-&quot;??\ [$kn-41A]_-;_-@_-"/>
    <numFmt numFmtId="179" formatCode="#,##0\ [$kn-41A]"/>
    <numFmt numFmtId="181" formatCode="0.0"/>
    <numFmt numFmtId="182" formatCode="#,##0.0\ &quot;kn&quot;"/>
    <numFmt numFmtId="183" formatCode="_-* #,##0.00\ [$€-1]_-;\-* #,##0.00\ [$€-1]_-;_-* &quot;-&quot;??\ [$€-1]_-;_-@_-"/>
    <numFmt numFmtId="184" formatCode="#,##0.00;[Red]#,##0.00"/>
    <numFmt numFmtId="185" formatCode="#&quot;.&quot;"/>
    <numFmt numFmtId="186" formatCode="#,##0.000"/>
    <numFmt numFmtId="187" formatCode="_-* #,##0.00\ _k_n_-;\-* #,##0.00\ _k_n_-;_-* &quot;-&quot;??\ _k_n_-;_-@_-"/>
    <numFmt numFmtId="188" formatCode="#,##0;[Red]#,##0"/>
  </numFmts>
  <fonts count="139">
    <font>
      <sz val="10"/>
      <name val="Arial"/>
      <charset val="238"/>
    </font>
    <font>
      <sz val="11"/>
      <color theme="1"/>
      <name val="Calibri"/>
      <family val="2"/>
      <charset val="238"/>
      <scheme val="minor"/>
    </font>
    <font>
      <sz val="10"/>
      <color theme="1"/>
      <name val="Calibri"/>
      <family val="2"/>
      <scheme val="minor"/>
    </font>
    <font>
      <sz val="10"/>
      <name val="Calibri"/>
      <family val="2"/>
      <scheme val="minor"/>
    </font>
    <font>
      <sz val="10"/>
      <name val="Arial"/>
      <family val="2"/>
      <charset val="1"/>
    </font>
    <font>
      <sz val="10"/>
      <name val="Arial"/>
      <family val="2"/>
      <charset val="238"/>
    </font>
    <font>
      <b/>
      <sz val="10"/>
      <name val="Arial"/>
      <family val="2"/>
      <charset val="238"/>
    </font>
    <font>
      <sz val="10"/>
      <name val="Arial"/>
      <family val="2"/>
    </font>
    <font>
      <sz val="10"/>
      <name val="Arial CE"/>
      <charset val="238"/>
    </font>
    <font>
      <sz val="10"/>
      <color rgb="FFFF0000"/>
      <name val="Arial CE"/>
      <charset val="238"/>
    </font>
    <font>
      <sz val="9"/>
      <name val="Arial CE"/>
      <charset val="238"/>
    </font>
    <font>
      <sz val="10"/>
      <color rgb="FFFF0000"/>
      <name val="Arial"/>
      <family val="2"/>
      <charset val="238"/>
    </font>
    <font>
      <sz val="10"/>
      <color rgb="FFFF0000"/>
      <name val="Arial"/>
      <family val="2"/>
    </font>
    <font>
      <sz val="10"/>
      <name val="Helv"/>
    </font>
    <font>
      <vertAlign val="superscript"/>
      <sz val="10"/>
      <name val="Arial"/>
      <family val="2"/>
    </font>
    <font>
      <sz val="11"/>
      <color rgb="FF000000"/>
      <name val="Arial"/>
      <family val="2"/>
      <charset val="238"/>
    </font>
    <font>
      <sz val="10"/>
      <color rgb="FF000000"/>
      <name val="Arial"/>
      <family val="2"/>
      <charset val="238"/>
    </font>
    <font>
      <b/>
      <sz val="10"/>
      <color rgb="FFFF0000"/>
      <name val="Arial"/>
      <family val="2"/>
      <charset val="238"/>
    </font>
    <font>
      <sz val="10"/>
      <color theme="1"/>
      <name val="Arial"/>
      <family val="2"/>
    </font>
    <font>
      <sz val="10"/>
      <color theme="1"/>
      <name val="Yu Gothic UI Light"/>
      <family val="2"/>
      <charset val="238"/>
    </font>
    <font>
      <u/>
      <sz val="10"/>
      <name val="Arial"/>
      <family val="2"/>
      <charset val="238"/>
    </font>
    <font>
      <sz val="10"/>
      <color rgb="FFFF0000"/>
      <name val="Calibri"/>
      <family val="2"/>
      <scheme val="minor"/>
    </font>
    <font>
      <sz val="10"/>
      <color rgb="FFFF0000"/>
      <name val="Arial"/>
      <family val="2"/>
      <charset val="1"/>
    </font>
    <font>
      <sz val="10"/>
      <color theme="1"/>
      <name val="Arial"/>
      <family val="2"/>
      <charset val="238"/>
    </font>
    <font>
      <sz val="10"/>
      <color indexed="12"/>
      <name val="Arial"/>
      <family val="2"/>
      <charset val="238"/>
    </font>
    <font>
      <sz val="10"/>
      <color indexed="8"/>
      <name val="Arial"/>
      <family val="2"/>
      <charset val="238"/>
    </font>
    <font>
      <i/>
      <sz val="10"/>
      <color rgb="FFFF0000"/>
      <name val="Arial"/>
      <family val="2"/>
      <charset val="238"/>
    </font>
    <font>
      <i/>
      <sz val="10"/>
      <name val="Arial"/>
      <family val="2"/>
      <charset val="238"/>
    </font>
    <font>
      <b/>
      <sz val="11"/>
      <name val="Arial"/>
      <family val="2"/>
      <charset val="238"/>
    </font>
    <font>
      <b/>
      <sz val="10"/>
      <name val="Arial"/>
      <family val="2"/>
    </font>
    <font>
      <sz val="11"/>
      <color theme="1"/>
      <name val="Calibri"/>
      <family val="2"/>
      <scheme val="minor"/>
    </font>
    <font>
      <sz val="10"/>
      <color theme="1"/>
      <name val="Arial Narrow"/>
      <family val="2"/>
      <charset val="238"/>
    </font>
    <font>
      <sz val="11"/>
      <color theme="1"/>
      <name val="Arial Narrow"/>
      <family val="2"/>
      <charset val="238"/>
    </font>
    <font>
      <b/>
      <sz val="10"/>
      <color theme="1"/>
      <name val="Arial Narrow"/>
      <family val="2"/>
      <charset val="238"/>
    </font>
    <font>
      <b/>
      <sz val="14"/>
      <color theme="1"/>
      <name val="Arial Narrow"/>
      <family val="2"/>
      <charset val="238"/>
    </font>
    <font>
      <b/>
      <i/>
      <sz val="10"/>
      <color theme="1"/>
      <name val="Arial Narrow"/>
      <family val="2"/>
    </font>
    <font>
      <b/>
      <sz val="10"/>
      <color theme="1"/>
      <name val="Arial Narrow"/>
      <family val="2"/>
    </font>
    <font>
      <sz val="14"/>
      <color theme="1"/>
      <name val="Arial Narrow"/>
      <family val="2"/>
      <charset val="238"/>
    </font>
    <font>
      <b/>
      <sz val="12"/>
      <color theme="1"/>
      <name val="Arial Narrow"/>
      <family val="2"/>
      <charset val="238"/>
    </font>
    <font>
      <b/>
      <sz val="10"/>
      <color theme="0"/>
      <name val="Arial"/>
      <family val="2"/>
      <charset val="238"/>
    </font>
    <font>
      <b/>
      <sz val="12"/>
      <color theme="0"/>
      <name val="Arial"/>
      <family val="2"/>
      <charset val="238"/>
    </font>
    <font>
      <sz val="8.5"/>
      <color theme="0"/>
      <name val="Arial"/>
      <family val="2"/>
      <charset val="238"/>
    </font>
    <font>
      <b/>
      <sz val="8.5"/>
      <name val="Arial"/>
      <family val="2"/>
      <charset val="238"/>
    </font>
    <font>
      <b/>
      <sz val="8.5"/>
      <color theme="1"/>
      <name val="Arial"/>
      <family val="2"/>
      <charset val="238"/>
    </font>
    <font>
      <sz val="8.5"/>
      <name val="Arial"/>
      <family val="2"/>
      <charset val="238"/>
    </font>
    <font>
      <sz val="8.5"/>
      <color theme="1"/>
      <name val="Arial"/>
      <family val="2"/>
      <charset val="238"/>
    </font>
    <font>
      <b/>
      <sz val="10"/>
      <color theme="0"/>
      <name val="Arial"/>
      <family val="2"/>
    </font>
    <font>
      <sz val="10"/>
      <color theme="0"/>
      <name val="Arial"/>
      <family val="2"/>
    </font>
    <font>
      <b/>
      <sz val="10"/>
      <color theme="1"/>
      <name val="Arial"/>
      <family val="2"/>
    </font>
    <font>
      <sz val="10"/>
      <color rgb="FFFFFF00"/>
      <name val="Arial"/>
      <family val="2"/>
    </font>
    <font>
      <sz val="10"/>
      <color rgb="FFFF3300"/>
      <name val="Arial"/>
      <family val="2"/>
    </font>
    <font>
      <sz val="10"/>
      <color rgb="FF0070C0"/>
      <name val="Arial"/>
      <family val="2"/>
    </font>
    <font>
      <i/>
      <sz val="10"/>
      <color theme="1"/>
      <name val="Arial"/>
      <family val="2"/>
    </font>
    <font>
      <sz val="10"/>
      <color theme="0"/>
      <name val="Arial"/>
      <family val="2"/>
      <charset val="238"/>
    </font>
    <font>
      <i/>
      <sz val="8.5"/>
      <color theme="1"/>
      <name val="Arial"/>
      <family val="2"/>
      <charset val="238"/>
    </font>
    <font>
      <sz val="8.6"/>
      <name val="Arial"/>
      <family val="2"/>
      <charset val="238"/>
    </font>
    <font>
      <sz val="8.6"/>
      <color theme="1"/>
      <name val="Arial"/>
      <family val="2"/>
      <charset val="238"/>
    </font>
    <font>
      <b/>
      <sz val="8.6"/>
      <name val="Arial"/>
      <family val="2"/>
      <charset val="238"/>
    </font>
    <font>
      <i/>
      <sz val="8.5"/>
      <color rgb="FFFF3300"/>
      <name val="Arial"/>
      <family val="2"/>
      <charset val="238"/>
    </font>
    <font>
      <sz val="8.5"/>
      <color rgb="FFFF3300"/>
      <name val="Arial"/>
      <family val="2"/>
      <charset val="238"/>
    </font>
    <font>
      <sz val="8.5"/>
      <name val="Arial"/>
      <family val="2"/>
    </font>
    <font>
      <i/>
      <sz val="8.5"/>
      <name val="Arial"/>
      <family val="2"/>
      <charset val="238"/>
    </font>
    <font>
      <sz val="8"/>
      <name val="Arial"/>
      <family val="2"/>
      <charset val="238"/>
    </font>
    <font>
      <sz val="9"/>
      <name val="Arial"/>
      <family val="2"/>
      <charset val="238"/>
    </font>
    <font>
      <sz val="12"/>
      <name val="Arial"/>
      <family val="2"/>
      <charset val="238"/>
    </font>
    <font>
      <b/>
      <sz val="10"/>
      <color indexed="8"/>
      <name val="Arial"/>
      <family val="2"/>
      <charset val="238"/>
    </font>
    <font>
      <sz val="12"/>
      <name val="HRHelvetica"/>
    </font>
    <font>
      <sz val="12"/>
      <color rgb="FF000000"/>
      <name val="Helvetica Neue"/>
    </font>
    <font>
      <vertAlign val="superscript"/>
      <sz val="10"/>
      <name val="Arial"/>
      <family val="2"/>
      <charset val="238"/>
    </font>
    <font>
      <sz val="11"/>
      <name val="Calibri"/>
      <family val="2"/>
      <charset val="238"/>
    </font>
    <font>
      <sz val="10"/>
      <name val="Calibri"/>
      <family val="2"/>
      <charset val="238"/>
    </font>
    <font>
      <b/>
      <i/>
      <sz val="10"/>
      <name val="Arial"/>
      <family val="2"/>
      <charset val="238"/>
    </font>
    <font>
      <sz val="11"/>
      <name val="Arial"/>
      <family val="2"/>
      <charset val="1"/>
    </font>
    <font>
      <b/>
      <u/>
      <sz val="11"/>
      <name val="Arial"/>
      <family val="2"/>
      <charset val="1"/>
    </font>
    <font>
      <b/>
      <u/>
      <sz val="11"/>
      <name val="Arial"/>
      <family val="2"/>
      <charset val="238"/>
    </font>
    <font>
      <b/>
      <u/>
      <sz val="10"/>
      <name val="Arial"/>
      <family val="2"/>
      <charset val="238"/>
    </font>
    <font>
      <sz val="10"/>
      <name val="Tahoma"/>
      <family val="2"/>
      <charset val="238"/>
    </font>
    <font>
      <sz val="10"/>
      <name val="Arial"/>
      <family val="1"/>
    </font>
    <font>
      <b/>
      <sz val="10"/>
      <color indexed="8"/>
      <name val="Arial"/>
      <family val="2"/>
    </font>
    <font>
      <sz val="10"/>
      <color indexed="8"/>
      <name val="Arial"/>
      <family val="2"/>
    </font>
    <font>
      <sz val="11"/>
      <name val="Arial"/>
      <family val="2"/>
      <charset val="238"/>
    </font>
    <font>
      <sz val="10"/>
      <name val="ZapfHumnst BT"/>
      <family val="2"/>
      <charset val="238"/>
    </font>
    <font>
      <sz val="11"/>
      <name val="Calibri"/>
      <family val="2"/>
      <scheme val="minor"/>
    </font>
    <font>
      <u/>
      <sz val="9"/>
      <name val="Arial"/>
      <family val="2"/>
      <charset val="238"/>
    </font>
    <font>
      <sz val="11"/>
      <name val="Arial"/>
      <family val="2"/>
    </font>
    <font>
      <sz val="12"/>
      <name val="Arial"/>
      <family val="2"/>
      <charset val="1"/>
    </font>
    <font>
      <b/>
      <sz val="10"/>
      <name val="Arial"/>
      <family val="2"/>
      <charset val="1"/>
    </font>
    <font>
      <vertAlign val="superscript"/>
      <sz val="10"/>
      <name val="Arial"/>
      <family val="2"/>
      <charset val="1"/>
    </font>
    <font>
      <b/>
      <u/>
      <sz val="12"/>
      <name val="Arial"/>
      <family val="2"/>
      <charset val="238"/>
    </font>
    <font>
      <b/>
      <sz val="11"/>
      <name val="Arial"/>
      <family val="2"/>
      <charset val="1"/>
    </font>
    <font>
      <b/>
      <sz val="10"/>
      <name val="ZapfHumnst BT"/>
      <family val="2"/>
      <charset val="238"/>
    </font>
    <font>
      <b/>
      <sz val="10"/>
      <color indexed="8"/>
      <name val="ZapfHumnst BT"/>
      <family val="2"/>
      <charset val="238"/>
    </font>
    <font>
      <b/>
      <sz val="10"/>
      <color theme="1"/>
      <name val="Arial"/>
      <family val="2"/>
      <charset val="238"/>
    </font>
    <font>
      <b/>
      <sz val="10"/>
      <name val="Verdana"/>
      <family val="2"/>
      <charset val="238"/>
    </font>
    <font>
      <b/>
      <i/>
      <u/>
      <sz val="10"/>
      <name val="Arial"/>
      <family val="2"/>
      <charset val="238"/>
    </font>
    <font>
      <vertAlign val="superscript"/>
      <sz val="10"/>
      <color indexed="8"/>
      <name val="Calibri"/>
      <family val="2"/>
      <charset val="238"/>
    </font>
    <font>
      <b/>
      <sz val="12"/>
      <name val="Arial"/>
      <family val="2"/>
    </font>
    <font>
      <sz val="12"/>
      <name val="Arial"/>
      <family val="2"/>
    </font>
    <font>
      <i/>
      <sz val="11"/>
      <color indexed="8"/>
      <name val="Times New Roman"/>
      <family val="1"/>
      <charset val="238"/>
    </font>
    <font>
      <i/>
      <sz val="11"/>
      <color indexed="8"/>
      <name val="Arial"/>
      <family val="2"/>
      <charset val="238"/>
    </font>
    <font>
      <b/>
      <sz val="11"/>
      <color indexed="8"/>
      <name val="Arial"/>
      <family val="2"/>
      <charset val="238"/>
    </font>
    <font>
      <sz val="11"/>
      <color indexed="8"/>
      <name val="Arial"/>
      <family val="2"/>
      <charset val="238"/>
    </font>
    <font>
      <b/>
      <u/>
      <sz val="12"/>
      <name val="Arial"/>
      <family val="2"/>
    </font>
    <font>
      <sz val="10"/>
      <name val="Times New Roman CE"/>
      <family val="1"/>
      <charset val="238"/>
    </font>
    <font>
      <b/>
      <sz val="11"/>
      <name val="Arial CE"/>
      <family val="2"/>
    </font>
    <font>
      <b/>
      <sz val="9"/>
      <name val="Arial CE"/>
      <family val="2"/>
      <charset val="238"/>
    </font>
    <font>
      <b/>
      <sz val="9"/>
      <name val="Arial"/>
      <family val="2"/>
    </font>
    <font>
      <sz val="10"/>
      <name val="Arial CE"/>
      <family val="2"/>
      <charset val="238"/>
    </font>
    <font>
      <sz val="11"/>
      <name val="Arial CE"/>
      <family val="2"/>
      <charset val="238"/>
    </font>
    <font>
      <b/>
      <sz val="10"/>
      <name val="Arial CE"/>
      <family val="2"/>
    </font>
    <font>
      <sz val="11"/>
      <name val="Times New Roman CE"/>
      <family val="1"/>
      <charset val="238"/>
    </font>
    <font>
      <b/>
      <sz val="11"/>
      <name val="Arial"/>
      <family val="2"/>
    </font>
    <font>
      <sz val="12"/>
      <name val="Arial CE"/>
      <family val="2"/>
      <charset val="238"/>
    </font>
    <font>
      <b/>
      <sz val="14"/>
      <name val="HRHelvetica"/>
      <charset val="238"/>
    </font>
    <font>
      <sz val="12"/>
      <name val="HRHelvetica"/>
      <charset val="238"/>
    </font>
    <font>
      <b/>
      <sz val="12"/>
      <name val="HRHelvetica"/>
      <charset val="238"/>
    </font>
    <font>
      <b/>
      <sz val="10"/>
      <name val="Arial CE"/>
      <charset val="238"/>
    </font>
    <font>
      <sz val="10"/>
      <color indexed="40"/>
      <name val="Arial"/>
      <family val="2"/>
      <charset val="238"/>
    </font>
    <font>
      <b/>
      <sz val="10"/>
      <name val="Calibri"/>
      <family val="2"/>
      <charset val="238"/>
    </font>
    <font>
      <sz val="11"/>
      <color indexed="8"/>
      <name val="Calibri"/>
      <family val="2"/>
      <charset val="238"/>
    </font>
    <font>
      <b/>
      <sz val="9"/>
      <name val="Arial CE"/>
      <charset val="238"/>
    </font>
    <font>
      <b/>
      <sz val="10"/>
      <name val="Arial CE"/>
    </font>
    <font>
      <sz val="10"/>
      <name val="Arial CE"/>
    </font>
    <font>
      <b/>
      <sz val="9"/>
      <name val="Arial"/>
      <family val="2"/>
      <charset val="238"/>
    </font>
    <font>
      <b/>
      <sz val="10"/>
      <color indexed="40"/>
      <name val="Arial"/>
      <family val="2"/>
    </font>
    <font>
      <b/>
      <sz val="16"/>
      <name val="Arial"/>
      <family val="2"/>
      <charset val="238"/>
    </font>
    <font>
      <sz val="16"/>
      <name val="Arial"/>
      <family val="2"/>
      <charset val="238"/>
    </font>
    <font>
      <b/>
      <sz val="14"/>
      <name val="Arial"/>
      <family val="2"/>
    </font>
    <font>
      <b/>
      <sz val="14"/>
      <name val="Arial"/>
      <family val="2"/>
      <charset val="238"/>
    </font>
    <font>
      <b/>
      <i/>
      <sz val="16"/>
      <name val="Arial"/>
      <family val="2"/>
      <charset val="238"/>
    </font>
    <font>
      <sz val="10"/>
      <color indexed="8"/>
      <name val="MS Sans Serif"/>
      <family val="2"/>
      <charset val="238"/>
    </font>
    <font>
      <b/>
      <sz val="12"/>
      <name val="Arial"/>
      <family val="2"/>
      <charset val="238"/>
    </font>
    <font>
      <sz val="10"/>
      <name val="HRHelvetica"/>
    </font>
    <font>
      <sz val="10"/>
      <name val="Tahoma"/>
      <family val="2"/>
    </font>
    <font>
      <sz val="10"/>
      <name val="Arial Black"/>
      <family val="2"/>
      <charset val="238"/>
    </font>
    <font>
      <b/>
      <sz val="10"/>
      <name val="Arial Black"/>
      <family val="2"/>
      <charset val="238"/>
    </font>
    <font>
      <sz val="10"/>
      <color theme="1" tint="0.34998626667073579"/>
      <name val="Arial Black"/>
      <family val="2"/>
      <charset val="238"/>
    </font>
    <font>
      <sz val="10"/>
      <color theme="1" tint="0.34998626667073579"/>
      <name val="Arial"/>
      <family val="2"/>
      <charset val="238"/>
    </font>
    <font>
      <b/>
      <sz val="10"/>
      <color theme="1" tint="0.34998626667073579"/>
      <name val="Arial Black"/>
      <family val="2"/>
      <charset val="238"/>
    </font>
  </fonts>
  <fills count="12">
    <fill>
      <patternFill patternType="none"/>
    </fill>
    <fill>
      <patternFill patternType="gray125"/>
    </fill>
    <fill>
      <patternFill patternType="solid">
        <fgColor indexed="9"/>
        <bgColor indexed="26"/>
      </patternFill>
    </fill>
    <fill>
      <patternFill patternType="solid">
        <fgColor theme="1" tint="0.249977111117893"/>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indexed="27"/>
      </patternFill>
    </fill>
    <fill>
      <patternFill patternType="solid">
        <fgColor theme="2" tint="-9.9978637043366805E-2"/>
        <bgColor indexed="64"/>
      </patternFill>
    </fill>
  </fills>
  <borders count="30">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style="hair">
        <color indexed="8"/>
      </right>
      <top style="hair">
        <color indexed="8"/>
      </top>
      <bottom style="hair">
        <color indexed="8"/>
      </bottom>
      <diagonal/>
    </border>
    <border>
      <left/>
      <right/>
      <top/>
      <bottom style="hair">
        <color indexed="64"/>
      </bottom>
      <diagonal/>
    </border>
    <border>
      <left/>
      <right/>
      <top/>
      <bottom style="hair">
        <color indexed="8"/>
      </bottom>
      <diagonal/>
    </border>
    <border>
      <left/>
      <right/>
      <top/>
      <bottom style="thin">
        <color indexed="8"/>
      </bottom>
      <diagonal/>
    </border>
    <border>
      <left/>
      <right/>
      <top style="thin">
        <color indexed="8"/>
      </top>
      <bottom style="thin">
        <color indexed="8"/>
      </bottom>
      <diagonal/>
    </border>
    <border>
      <left/>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style="medium">
        <color indexed="64"/>
      </top>
      <bottom style="medium">
        <color indexed="64"/>
      </bottom>
      <diagonal/>
    </border>
  </borders>
  <cellStyleXfs count="28">
    <xf numFmtId="0" fontId="0" fillId="0" borderId="0"/>
    <xf numFmtId="0" fontId="10" fillId="0" borderId="0"/>
    <xf numFmtId="0" fontId="13" fillId="0" borderId="0"/>
    <xf numFmtId="165" fontId="15" fillId="0" borderId="0" applyFont="0" applyBorder="0" applyProtection="0"/>
    <xf numFmtId="0" fontId="7" fillId="0" borderId="0"/>
    <xf numFmtId="0" fontId="8" fillId="0" borderId="0"/>
    <xf numFmtId="0" fontId="5" fillId="0" borderId="0"/>
    <xf numFmtId="0" fontId="30" fillId="0" borderId="0"/>
    <xf numFmtId="0" fontId="1" fillId="0" borderId="0"/>
    <xf numFmtId="0" fontId="5" fillId="0" borderId="0"/>
    <xf numFmtId="0" fontId="5" fillId="0" borderId="0"/>
    <xf numFmtId="0" fontId="5" fillId="0" borderId="0"/>
    <xf numFmtId="0" fontId="8" fillId="0" borderId="0"/>
    <xf numFmtId="0" fontId="66" fillId="0" borderId="0"/>
    <xf numFmtId="0" fontId="67" fillId="0" borderId="0"/>
    <xf numFmtId="0" fontId="5" fillId="0" borderId="0"/>
    <xf numFmtId="0" fontId="5" fillId="0" borderId="0"/>
    <xf numFmtId="0" fontId="76" fillId="0" borderId="0"/>
    <xf numFmtId="0" fontId="5" fillId="0" borderId="0"/>
    <xf numFmtId="0" fontId="64" fillId="0" borderId="0"/>
    <xf numFmtId="0" fontId="7" fillId="0" borderId="0"/>
    <xf numFmtId="0" fontId="7" fillId="0" borderId="0"/>
    <xf numFmtId="0" fontId="5" fillId="0" borderId="0"/>
    <xf numFmtId="0" fontId="66" fillId="0" borderId="0"/>
    <xf numFmtId="0" fontId="119" fillId="10" borderId="0" applyNumberFormat="0" applyBorder="0" applyAlignment="0" applyProtection="0"/>
    <xf numFmtId="0" fontId="66" fillId="0" borderId="0"/>
    <xf numFmtId="0" fontId="130" fillId="0" borderId="0"/>
    <xf numFmtId="187" fontId="7" fillId="0" borderId="0" applyFont="0" applyFill="0" applyBorder="0" applyAlignment="0" applyProtection="0"/>
  </cellStyleXfs>
  <cellXfs count="1273">
    <xf numFmtId="0" fontId="0" fillId="0" borderId="0" xfId="0"/>
    <xf numFmtId="0" fontId="2" fillId="0" borderId="0" xfId="0" applyFont="1" applyAlignment="1">
      <alignment horizontal="center" vertical="top"/>
    </xf>
    <xf numFmtId="0" fontId="2" fillId="0" borderId="0" xfId="0" applyFont="1" applyAlignment="1">
      <alignment horizontal="justify"/>
    </xf>
    <xf numFmtId="0" fontId="2" fillId="0" borderId="0" xfId="0" applyFont="1"/>
    <xf numFmtId="0" fontId="3" fillId="0" borderId="0" xfId="0" applyFont="1"/>
    <xf numFmtId="49" fontId="4" fillId="2" borderId="1" xfId="0" applyNumberFormat="1" applyFont="1" applyFill="1" applyBorder="1" applyAlignment="1">
      <alignment horizontal="center" vertical="top"/>
    </xf>
    <xf numFmtId="0" fontId="5" fillId="2" borderId="2" xfId="0" applyFont="1" applyFill="1" applyBorder="1" applyAlignment="1">
      <alignment horizontal="justify" vertical="top"/>
    </xf>
    <xf numFmtId="0" fontId="4" fillId="2" borderId="2" xfId="0" applyFont="1" applyFill="1" applyBorder="1" applyAlignment="1">
      <alignment horizontal="center" vertical="center"/>
    </xf>
    <xf numFmtId="1" fontId="4" fillId="2" borderId="1" xfId="0" applyNumberFormat="1" applyFont="1" applyFill="1" applyBorder="1" applyAlignment="1">
      <alignment horizontal="right" vertical="center"/>
    </xf>
    <xf numFmtId="2" fontId="5" fillId="2" borderId="2" xfId="0" applyNumberFormat="1" applyFont="1" applyFill="1" applyBorder="1" applyAlignment="1">
      <alignment horizontal="center" vertical="center"/>
    </xf>
    <xf numFmtId="4" fontId="4" fillId="2" borderId="1" xfId="0" applyNumberFormat="1" applyFont="1" applyFill="1" applyBorder="1" applyAlignment="1">
      <alignment horizontal="center" vertical="center"/>
    </xf>
    <xf numFmtId="0" fontId="6" fillId="0" borderId="0" xfId="0" applyFont="1" applyAlignment="1">
      <alignment horizontal="center" vertical="top" wrapText="1"/>
    </xf>
    <xf numFmtId="0" fontId="6" fillId="0" borderId="0" xfId="0" applyFont="1" applyAlignment="1">
      <alignment horizontal="justify" vertical="top" wrapText="1"/>
    </xf>
    <xf numFmtId="0" fontId="5" fillId="0" borderId="0" xfId="0" applyFont="1" applyAlignment="1">
      <alignment horizontal="center"/>
    </xf>
    <xf numFmtId="4" fontId="7" fillId="0" borderId="0" xfId="0" applyNumberFormat="1" applyFont="1" applyAlignment="1">
      <alignment horizontal="right"/>
    </xf>
    <xf numFmtId="4" fontId="5" fillId="0" borderId="0" xfId="0" applyNumberFormat="1" applyFont="1" applyAlignment="1">
      <alignment horizontal="right"/>
    </xf>
    <xf numFmtId="4" fontId="7" fillId="0" borderId="0" xfId="0" applyNumberFormat="1" applyFont="1" applyAlignment="1">
      <alignment vertical="top"/>
    </xf>
    <xf numFmtId="2" fontId="8" fillId="0" borderId="0" xfId="0" applyNumberFormat="1" applyFont="1" applyAlignment="1">
      <alignment horizontal="justify" vertical="top" wrapText="1"/>
    </xf>
    <xf numFmtId="2" fontId="8" fillId="0" borderId="0" xfId="0" applyNumberFormat="1" applyFont="1" applyAlignment="1">
      <alignment horizontal="center" vertical="top"/>
    </xf>
    <xf numFmtId="2" fontId="8" fillId="0" borderId="0" xfId="0" applyNumberFormat="1" applyFont="1" applyAlignment="1">
      <alignment horizontal="justify" vertical="top"/>
    </xf>
    <xf numFmtId="2" fontId="8" fillId="0" borderId="0" xfId="0" applyNumberFormat="1" applyFont="1" applyAlignment="1">
      <alignment horizontal="center"/>
    </xf>
    <xf numFmtId="4" fontId="8" fillId="0" borderId="0" xfId="0" applyNumberFormat="1" applyFont="1" applyAlignment="1">
      <alignment horizontal="right"/>
    </xf>
    <xf numFmtId="4" fontId="8" fillId="0" borderId="0" xfId="0" applyNumberFormat="1" applyFont="1" applyAlignment="1">
      <alignment horizontal="center"/>
    </xf>
    <xf numFmtId="2" fontId="9" fillId="0" borderId="0" xfId="0" applyNumberFormat="1" applyFont="1" applyAlignment="1">
      <alignment horizontal="justify" vertical="top"/>
    </xf>
    <xf numFmtId="2" fontId="9" fillId="0" borderId="0" xfId="0" applyNumberFormat="1" applyFont="1" applyAlignment="1">
      <alignment horizontal="center" vertical="top"/>
    </xf>
    <xf numFmtId="2" fontId="9" fillId="0" borderId="0" xfId="0" applyNumberFormat="1" applyFont="1" applyAlignment="1">
      <alignment horizontal="center"/>
    </xf>
    <xf numFmtId="4" fontId="9" fillId="0" borderId="0" xfId="0" applyNumberFormat="1" applyFont="1" applyAlignment="1">
      <alignment horizontal="right"/>
    </xf>
    <xf numFmtId="4" fontId="9" fillId="0" borderId="0" xfId="0" applyNumberFormat="1" applyFont="1" applyAlignment="1">
      <alignment horizontal="center"/>
    </xf>
    <xf numFmtId="2" fontId="11" fillId="0" borderId="0" xfId="1" applyNumberFormat="1" applyFont="1" applyAlignment="1">
      <alignment horizontal="center"/>
    </xf>
    <xf numFmtId="4" fontId="11" fillId="0" borderId="0" xfId="1" applyNumberFormat="1" applyFont="1" applyAlignment="1" applyProtection="1">
      <alignment horizontal="right" wrapText="1"/>
      <protection locked="0"/>
    </xf>
    <xf numFmtId="4" fontId="11" fillId="0" borderId="0" xfId="1" applyNumberFormat="1" applyFont="1" applyAlignment="1">
      <alignment horizontal="right"/>
    </xf>
    <xf numFmtId="2" fontId="9" fillId="0" borderId="0" xfId="0" applyNumberFormat="1" applyFont="1" applyAlignment="1">
      <alignment horizontal="justify" vertical="top" wrapText="1"/>
    </xf>
    <xf numFmtId="2" fontId="5" fillId="0" borderId="0" xfId="0" applyNumberFormat="1" applyFont="1" applyAlignment="1">
      <alignment horizontal="justify" vertical="top"/>
    </xf>
    <xf numFmtId="2" fontId="5" fillId="0" borderId="0" xfId="0" applyNumberFormat="1" applyFont="1" applyAlignment="1">
      <alignment horizontal="justify" vertical="top" wrapText="1"/>
    </xf>
    <xf numFmtId="2" fontId="9" fillId="0" borderId="3" xfId="0" applyNumberFormat="1" applyFont="1" applyBorder="1" applyAlignment="1">
      <alignment horizontal="center" vertical="top"/>
    </xf>
    <xf numFmtId="2" fontId="9" fillId="0" borderId="3" xfId="0" applyNumberFormat="1" applyFont="1" applyBorder="1" applyAlignment="1">
      <alignment horizontal="justify" vertical="top" wrapText="1"/>
    </xf>
    <xf numFmtId="2" fontId="9" fillId="0" borderId="3" xfId="0" applyNumberFormat="1" applyFont="1" applyBorder="1" applyAlignment="1">
      <alignment horizontal="center"/>
    </xf>
    <xf numFmtId="4" fontId="9" fillId="0" borderId="3" xfId="0" applyNumberFormat="1" applyFont="1" applyBorder="1" applyAlignment="1">
      <alignment horizontal="right"/>
    </xf>
    <xf numFmtId="4" fontId="9" fillId="0" borderId="3" xfId="0" applyNumberFormat="1" applyFont="1" applyBorder="1" applyAlignment="1">
      <alignment horizontal="right" wrapText="1"/>
    </xf>
    <xf numFmtId="0" fontId="7" fillId="0" borderId="0" xfId="0" applyFont="1" applyAlignment="1">
      <alignment horizontal="center" vertical="top" wrapText="1"/>
    </xf>
    <xf numFmtId="0" fontId="7" fillId="0" borderId="0" xfId="0" applyFont="1" applyAlignment="1">
      <alignment horizontal="justify" vertical="top" wrapText="1"/>
    </xf>
    <xf numFmtId="0" fontId="5" fillId="0" borderId="0" xfId="0" applyFont="1" applyAlignment="1">
      <alignment horizontal="center" vertical="top" wrapText="1"/>
    </xf>
    <xf numFmtId="2" fontId="7" fillId="0" borderId="0" xfId="0" applyNumberFormat="1" applyFont="1" applyAlignment="1">
      <alignment horizontal="justify" vertical="top" wrapText="1"/>
    </xf>
    <xf numFmtId="0" fontId="7" fillId="0" borderId="0" xfId="0" applyFont="1" applyAlignment="1">
      <alignment vertical="top"/>
    </xf>
    <xf numFmtId="4" fontId="7" fillId="0" borderId="0" xfId="0" applyNumberFormat="1" applyFont="1"/>
    <xf numFmtId="0" fontId="6" fillId="0" borderId="0" xfId="0" applyFont="1" applyAlignment="1">
      <alignment horizontal="left" vertical="center"/>
    </xf>
    <xf numFmtId="0" fontId="5" fillId="0" borderId="0" xfId="0" applyFont="1" applyAlignment="1">
      <alignment horizontal="left" vertical="center" wrapText="1"/>
    </xf>
    <xf numFmtId="0" fontId="11" fillId="0" borderId="0" xfId="0" applyFont="1" applyAlignment="1">
      <alignment horizontal="center"/>
    </xf>
    <xf numFmtId="4" fontId="12" fillId="0" borderId="0" xfId="0" applyNumberFormat="1" applyFont="1" applyAlignment="1">
      <alignment horizontal="right"/>
    </xf>
    <xf numFmtId="0" fontId="5" fillId="0" borderId="3" xfId="0" applyFont="1" applyBorder="1" applyAlignment="1">
      <alignment horizontal="center" vertical="top" wrapText="1"/>
    </xf>
    <xf numFmtId="2" fontId="7" fillId="0" borderId="3" xfId="0" applyNumberFormat="1" applyFont="1" applyBorder="1" applyAlignment="1">
      <alignment horizontal="justify" vertical="top" wrapText="1"/>
    </xf>
    <xf numFmtId="0" fontId="5" fillId="0" borderId="3" xfId="0" applyFont="1" applyBorder="1" applyAlignment="1">
      <alignment horizontal="center"/>
    </xf>
    <xf numFmtId="4" fontId="7" fillId="0" borderId="3" xfId="0" applyNumberFormat="1" applyFont="1" applyBorder="1" applyAlignment="1">
      <alignment horizontal="right"/>
    </xf>
    <xf numFmtId="4" fontId="5" fillId="0" borderId="3" xfId="0" applyNumberFormat="1" applyFont="1" applyBorder="1" applyAlignment="1">
      <alignment horizontal="right"/>
    </xf>
    <xf numFmtId="0" fontId="7" fillId="0" borderId="0" xfId="0" applyFont="1" applyAlignment="1">
      <alignment horizontal="left" vertical="top" wrapText="1"/>
    </xf>
    <xf numFmtId="2" fontId="6" fillId="0" borderId="0" xfId="0" applyNumberFormat="1" applyFont="1" applyAlignment="1">
      <alignment horizontal="left" vertical="top" wrapText="1"/>
    </xf>
    <xf numFmtId="2" fontId="6" fillId="0" borderId="0" xfId="0" applyNumberFormat="1" applyFont="1" applyAlignment="1">
      <alignment horizontal="justify" vertical="top" wrapText="1"/>
    </xf>
    <xf numFmtId="49" fontId="5" fillId="0" borderId="0" xfId="0" applyNumberFormat="1" applyFont="1" applyAlignment="1">
      <alignment horizontal="center" vertical="top" wrapText="1"/>
    </xf>
    <xf numFmtId="0" fontId="5" fillId="0" borderId="4" xfId="0" applyFont="1" applyBorder="1" applyAlignment="1">
      <alignment horizontal="center" vertical="top" wrapText="1"/>
    </xf>
    <xf numFmtId="2" fontId="7" fillId="0" borderId="4" xfId="0" applyNumberFormat="1" applyFont="1" applyBorder="1" applyAlignment="1">
      <alignment horizontal="justify" vertical="top" wrapText="1"/>
    </xf>
    <xf numFmtId="0" fontId="5" fillId="0" borderId="4" xfId="0" applyFont="1" applyBorder="1" applyAlignment="1">
      <alignment horizontal="center"/>
    </xf>
    <xf numFmtId="4" fontId="7" fillId="0" borderId="4" xfId="0" applyNumberFormat="1" applyFont="1" applyBorder="1" applyAlignment="1">
      <alignment horizontal="right"/>
    </xf>
    <xf numFmtId="0" fontId="7" fillId="0" borderId="4" xfId="0" applyFont="1" applyBorder="1" applyAlignment="1">
      <alignment vertical="top"/>
    </xf>
    <xf numFmtId="4" fontId="7" fillId="0" borderId="4" xfId="0" applyNumberFormat="1" applyFont="1" applyBorder="1"/>
    <xf numFmtId="0" fontId="5" fillId="0" borderId="0" xfId="0" applyFont="1" applyAlignment="1">
      <alignment horizontal="justify" vertical="top" wrapText="1"/>
    </xf>
    <xf numFmtId="0" fontId="5" fillId="0" borderId="0" xfId="0" applyFont="1" applyAlignment="1">
      <alignment vertical="top"/>
    </xf>
    <xf numFmtId="0" fontId="7" fillId="0" borderId="0" xfId="2" applyFont="1" applyAlignment="1">
      <alignment horizontal="justify" vertical="top" wrapText="1"/>
    </xf>
    <xf numFmtId="49" fontId="7" fillId="0" borderId="0" xfId="2" applyNumberFormat="1" applyFont="1" applyAlignment="1">
      <alignment horizontal="justify" vertical="top" wrapText="1"/>
    </xf>
    <xf numFmtId="0" fontId="11" fillId="0" borderId="0" xfId="0" applyFont="1" applyAlignment="1">
      <alignment horizontal="center" vertical="top" wrapText="1"/>
    </xf>
    <xf numFmtId="2" fontId="11" fillId="0" borderId="0" xfId="0" applyNumberFormat="1" applyFont="1" applyAlignment="1">
      <alignment horizontal="justify" vertical="top" wrapText="1"/>
    </xf>
    <xf numFmtId="4" fontId="11" fillId="0" borderId="0" xfId="0" applyNumberFormat="1" applyFont="1" applyAlignment="1">
      <alignment horizontal="right"/>
    </xf>
    <xf numFmtId="0" fontId="5" fillId="0" borderId="0" xfId="0" applyFont="1" applyAlignment="1">
      <alignment horizontal="center" vertical="top"/>
    </xf>
    <xf numFmtId="164" fontId="5" fillId="0" borderId="0" xfId="0" applyNumberFormat="1" applyFont="1" applyAlignment="1">
      <alignment horizontal="justify" vertical="top" wrapText="1"/>
    </xf>
    <xf numFmtId="4" fontId="5" fillId="0" borderId="0" xfId="0" applyNumberFormat="1" applyFont="1"/>
    <xf numFmtId="0" fontId="5" fillId="2" borderId="0" xfId="0" applyFont="1" applyFill="1" applyAlignment="1">
      <alignment horizontal="center" vertical="top"/>
    </xf>
    <xf numFmtId="0" fontId="7" fillId="0" borderId="0" xfId="0" applyFont="1" applyAlignment="1">
      <alignment horizontal="center" vertical="top"/>
    </xf>
    <xf numFmtId="0" fontId="7" fillId="0" borderId="0" xfId="0" applyFont="1" applyAlignment="1">
      <alignment horizontal="center"/>
    </xf>
    <xf numFmtId="165" fontId="16" fillId="0" borderId="0" xfId="3" applyFont="1" applyAlignment="1">
      <alignment horizontal="center" vertical="top"/>
    </xf>
    <xf numFmtId="165" fontId="16" fillId="0" borderId="0" xfId="3" applyFont="1" applyAlignment="1">
      <alignment horizontal="justify" vertical="top" wrapText="1"/>
    </xf>
    <xf numFmtId="166" fontId="16" fillId="0" borderId="0" xfId="3" applyNumberFormat="1" applyFont="1" applyAlignment="1">
      <alignment horizontal="center"/>
    </xf>
    <xf numFmtId="166" fontId="16" fillId="0" borderId="0" xfId="3" applyNumberFormat="1" applyFont="1"/>
    <xf numFmtId="166" fontId="16" fillId="0" borderId="0" xfId="1" applyNumberFormat="1" applyFont="1"/>
    <xf numFmtId="167" fontId="16" fillId="0" borderId="0" xfId="1" applyNumberFormat="1" applyFont="1"/>
    <xf numFmtId="168" fontId="5" fillId="0" borderId="0" xfId="0" applyNumberFormat="1" applyFont="1" applyAlignment="1">
      <alignment horizontal="center" vertical="top"/>
    </xf>
    <xf numFmtId="0" fontId="5" fillId="0" borderId="0" xfId="0" applyFont="1" applyAlignment="1">
      <alignment horizontal="justify" wrapText="1"/>
    </xf>
    <xf numFmtId="0" fontId="5" fillId="0" borderId="3" xfId="0" applyFont="1" applyBorder="1" applyAlignment="1">
      <alignment horizontal="center" vertical="top"/>
    </xf>
    <xf numFmtId="0" fontId="5" fillId="0" borderId="0" xfId="0" applyFont="1" applyAlignment="1">
      <alignment horizontal="left" vertical="top" wrapText="1"/>
    </xf>
    <xf numFmtId="0" fontId="6" fillId="0" borderId="0" xfId="0" applyFont="1" applyAlignment="1">
      <alignment horizontal="center" vertical="top"/>
    </xf>
    <xf numFmtId="0" fontId="11" fillId="0" borderId="3" xfId="0" applyFont="1" applyBorder="1" applyAlignment="1">
      <alignment horizontal="center" vertical="top"/>
    </xf>
    <xf numFmtId="2" fontId="11" fillId="0" borderId="3" xfId="0" applyNumberFormat="1" applyFont="1" applyBorder="1" applyAlignment="1">
      <alignment horizontal="justify" vertical="top" wrapText="1"/>
    </xf>
    <xf numFmtId="0" fontId="11" fillId="0" borderId="3" xfId="0" applyFont="1" applyBorder="1" applyAlignment="1">
      <alignment horizontal="center"/>
    </xf>
    <xf numFmtId="4" fontId="11" fillId="0" borderId="3" xfId="0" applyNumberFormat="1" applyFont="1" applyBorder="1" applyAlignment="1">
      <alignment horizontal="right"/>
    </xf>
    <xf numFmtId="2" fontId="11" fillId="0" borderId="3" xfId="0" applyNumberFormat="1" applyFont="1" applyBorder="1" applyAlignment="1">
      <alignment horizontal="right"/>
    </xf>
    <xf numFmtId="4" fontId="11" fillId="0" borderId="0" xfId="0" applyNumberFormat="1" applyFont="1"/>
    <xf numFmtId="0" fontId="17" fillId="0" borderId="0" xfId="0" applyFont="1" applyAlignment="1">
      <alignment horizontal="center" vertical="top"/>
    </xf>
    <xf numFmtId="2" fontId="17" fillId="0" borderId="0" xfId="0" applyNumberFormat="1" applyFont="1" applyAlignment="1">
      <alignment horizontal="left" vertical="top"/>
    </xf>
    <xf numFmtId="0" fontId="18" fillId="0" borderId="0" xfId="0" applyFont="1" applyAlignment="1">
      <alignment horizontal="right" vertical="top"/>
    </xf>
    <xf numFmtId="0" fontId="18" fillId="0" borderId="0" xfId="0" applyFont="1" applyAlignment="1">
      <alignment vertical="top" wrapText="1"/>
    </xf>
    <xf numFmtId="0" fontId="19" fillId="0" borderId="0" xfId="0" applyFont="1" applyAlignment="1">
      <alignment horizontal="right"/>
    </xf>
    <xf numFmtId="0" fontId="19" fillId="0" borderId="0" xfId="0" applyFont="1"/>
    <xf numFmtId="0" fontId="18" fillId="0" borderId="0" xfId="0" applyFont="1" applyAlignment="1">
      <alignment horizontal="left" vertical="top" wrapText="1"/>
    </xf>
    <xf numFmtId="4" fontId="19" fillId="0" borderId="0" xfId="0" applyNumberFormat="1" applyFont="1" applyAlignment="1">
      <alignment horizontal="right"/>
    </xf>
    <xf numFmtId="0" fontId="18" fillId="0" borderId="0" xfId="0" quotePrefix="1" applyFont="1" applyAlignment="1">
      <alignment horizontal="left" vertical="top" wrapText="1"/>
    </xf>
    <xf numFmtId="0" fontId="18" fillId="0" borderId="0" xfId="0" applyFont="1" applyAlignment="1">
      <alignment horizontal="center"/>
    </xf>
    <xf numFmtId="2" fontId="18" fillId="0" borderId="0" xfId="0" applyNumberFormat="1" applyFont="1"/>
    <xf numFmtId="4" fontId="18" fillId="0" borderId="0" xfId="0" applyNumberFormat="1" applyFont="1" applyAlignment="1">
      <alignment horizontal="right"/>
    </xf>
    <xf numFmtId="2" fontId="11" fillId="0" borderId="0" xfId="4" applyNumberFormat="1" applyFont="1" applyAlignment="1">
      <alignment horizontal="justify" vertical="top" wrapText="1"/>
    </xf>
    <xf numFmtId="0" fontId="11" fillId="0" borderId="0" xfId="0" applyFont="1" applyAlignment="1">
      <alignment horizontal="center" vertical="top"/>
    </xf>
    <xf numFmtId="2" fontId="11" fillId="0" borderId="0" xfId="0" applyNumberFormat="1" applyFont="1" applyAlignment="1">
      <alignment horizontal="justify"/>
    </xf>
    <xf numFmtId="0" fontId="11" fillId="0" borderId="0" xfId="0" applyFont="1"/>
    <xf numFmtId="4" fontId="12" fillId="0" borderId="0" xfId="0" applyNumberFormat="1" applyFont="1"/>
    <xf numFmtId="2" fontId="5" fillId="0" borderId="0" xfId="4" applyNumberFormat="1" applyFont="1" applyAlignment="1">
      <alignment horizontal="justify" vertical="top" wrapText="1"/>
    </xf>
    <xf numFmtId="0" fontId="21" fillId="0" borderId="0" xfId="0" applyFont="1"/>
    <xf numFmtId="2" fontId="7" fillId="0" borderId="0" xfId="4" applyNumberFormat="1" applyAlignment="1">
      <alignment horizontal="justify" vertical="top" wrapText="1"/>
    </xf>
    <xf numFmtId="2" fontId="12" fillId="0" borderId="0" xfId="0" applyNumberFormat="1" applyFont="1" applyAlignment="1">
      <alignment horizontal="justify" vertical="top" wrapText="1"/>
    </xf>
    <xf numFmtId="2" fontId="11" fillId="0" borderId="0" xfId="0" applyNumberFormat="1" applyFont="1" applyAlignment="1">
      <alignment horizontal="left"/>
    </xf>
    <xf numFmtId="2" fontId="7" fillId="0" borderId="0" xfId="0" applyNumberFormat="1" applyFont="1" applyAlignment="1">
      <alignment horizontal="left"/>
    </xf>
    <xf numFmtId="2" fontId="12" fillId="0" borderId="0" xfId="0" applyNumberFormat="1" applyFont="1" applyAlignment="1">
      <alignment horizontal="justify"/>
    </xf>
    <xf numFmtId="2" fontId="5" fillId="0" borderId="3" xfId="0" applyNumberFormat="1" applyFont="1" applyBorder="1" applyAlignment="1">
      <alignment horizontal="justify" vertical="top" wrapText="1"/>
    </xf>
    <xf numFmtId="2" fontId="5" fillId="0" borderId="0" xfId="0" applyNumberFormat="1" applyFont="1" applyAlignment="1">
      <alignment horizontal="left" vertical="top" wrapText="1"/>
    </xf>
    <xf numFmtId="2" fontId="5" fillId="0" borderId="0" xfId="0" applyNumberFormat="1" applyFont="1" applyAlignment="1">
      <alignment horizontal="justify"/>
    </xf>
    <xf numFmtId="2" fontId="5" fillId="0" borderId="0" xfId="0" applyNumberFormat="1" applyFont="1" applyAlignment="1">
      <alignment horizontal="left"/>
    </xf>
    <xf numFmtId="2" fontId="6" fillId="0" borderId="0" xfId="0" applyNumberFormat="1" applyFont="1" applyAlignment="1">
      <alignment horizontal="left" vertical="center" wrapText="1"/>
    </xf>
    <xf numFmtId="2" fontId="6" fillId="0" borderId="0" xfId="0" applyNumberFormat="1" applyFont="1" applyAlignment="1">
      <alignment horizontal="justify" vertical="center" wrapText="1"/>
    </xf>
    <xf numFmtId="2" fontId="5" fillId="0" borderId="0" xfId="0" applyNumberFormat="1" applyFont="1" applyAlignment="1">
      <alignment horizontal="justify" vertical="center" wrapText="1"/>
    </xf>
    <xf numFmtId="2" fontId="5" fillId="0" borderId="0" xfId="0" applyNumberFormat="1" applyFont="1" applyAlignment="1">
      <alignment horizontal="left" vertical="center" wrapText="1"/>
    </xf>
    <xf numFmtId="0" fontId="4" fillId="0" borderId="0" xfId="0" applyFont="1" applyAlignment="1">
      <alignment horizontal="center" vertical="top"/>
    </xf>
    <xf numFmtId="0" fontId="5" fillId="0" borderId="0" xfId="0" applyFont="1" applyAlignment="1">
      <alignment horizontal="center" wrapText="1"/>
    </xf>
    <xf numFmtId="4" fontId="5" fillId="0" borderId="0" xfId="0" applyNumberFormat="1" applyFont="1" applyAlignment="1">
      <alignment wrapText="1"/>
    </xf>
    <xf numFmtId="0" fontId="22" fillId="0" borderId="0" xfId="0" applyFont="1" applyAlignment="1">
      <alignment horizontal="center" vertical="top"/>
    </xf>
    <xf numFmtId="0" fontId="11" fillId="0" borderId="0" xfId="0" applyFont="1" applyAlignment="1">
      <alignment horizontal="justify" vertical="top" wrapText="1"/>
    </xf>
    <xf numFmtId="0" fontId="11" fillId="0" borderId="0" xfId="0" applyFont="1" applyAlignment="1">
      <alignment horizontal="center" wrapText="1"/>
    </xf>
    <xf numFmtId="4" fontId="11" fillId="0" borderId="0" xfId="0" applyNumberFormat="1" applyFont="1" applyAlignment="1">
      <alignment wrapText="1"/>
    </xf>
    <xf numFmtId="0" fontId="4" fillId="0" borderId="3" xfId="0" applyFont="1" applyBorder="1" applyAlignment="1">
      <alignment horizontal="center" vertical="top"/>
    </xf>
    <xf numFmtId="0" fontId="5" fillId="0" borderId="3" xfId="0" applyFont="1" applyBorder="1" applyAlignment="1">
      <alignment horizontal="justify" vertical="top" wrapText="1"/>
    </xf>
    <xf numFmtId="0" fontId="5" fillId="0" borderId="3" xfId="0" applyFont="1" applyBorder="1" applyAlignment="1">
      <alignment horizontal="center" wrapText="1"/>
    </xf>
    <xf numFmtId="4" fontId="5" fillId="0" borderId="3" xfId="0" applyNumberFormat="1" applyFont="1" applyBorder="1" applyAlignment="1">
      <alignment wrapText="1"/>
    </xf>
    <xf numFmtId="4" fontId="7" fillId="0" borderId="0" xfId="0" applyNumberFormat="1" applyFont="1" applyAlignment="1">
      <alignment horizontal="right" vertical="top"/>
    </xf>
    <xf numFmtId="4" fontId="5" fillId="0" borderId="0" xfId="0" applyNumberFormat="1" applyFont="1" applyAlignment="1">
      <alignment horizontal="right" vertical="top"/>
    </xf>
    <xf numFmtId="0" fontId="5" fillId="0" borderId="0" xfId="0" applyFont="1" applyAlignment="1">
      <alignment horizontal="left" wrapText="1"/>
    </xf>
    <xf numFmtId="0" fontId="6" fillId="0" borderId="0" xfId="0" applyFont="1" applyAlignment="1">
      <alignment horizontal="justify" wrapText="1"/>
    </xf>
    <xf numFmtId="0" fontId="5" fillId="0" borderId="0" xfId="0" quotePrefix="1" applyFont="1" applyAlignment="1">
      <alignment horizontal="justify" wrapText="1"/>
    </xf>
    <xf numFmtId="49" fontId="23" fillId="0" borderId="0" xfId="0" applyNumberFormat="1" applyFont="1" applyAlignment="1">
      <alignment horizontal="center" vertical="top"/>
    </xf>
    <xf numFmtId="0" fontId="24" fillId="0" borderId="0" xfId="0" applyFont="1" applyAlignment="1">
      <alignment horizontal="justify" vertical="top" wrapText="1"/>
    </xf>
    <xf numFmtId="0" fontId="0" fillId="0" borderId="0" xfId="0" applyAlignment="1">
      <alignment vertical="top"/>
    </xf>
    <xf numFmtId="169" fontId="5" fillId="0" borderId="0" xfId="0" applyNumberFormat="1" applyFont="1" applyAlignment="1">
      <alignment vertical="top"/>
    </xf>
    <xf numFmtId="169" fontId="5" fillId="0" borderId="0" xfId="5" applyNumberFormat="1" applyFont="1" applyAlignment="1">
      <alignment horizontal="right" vertical="top"/>
    </xf>
    <xf numFmtId="49" fontId="5" fillId="0" borderId="0" xfId="0" applyNumberFormat="1" applyFont="1" applyAlignment="1">
      <alignment horizontal="center" vertical="top"/>
    </xf>
    <xf numFmtId="170" fontId="5" fillId="0" borderId="0" xfId="0" applyNumberFormat="1" applyFont="1" applyAlignment="1">
      <alignment vertical="top" wrapText="1"/>
    </xf>
    <xf numFmtId="2" fontId="5" fillId="0" borderId="3" xfId="0" applyNumberFormat="1" applyFont="1" applyBorder="1" applyAlignment="1">
      <alignment horizontal="justify" vertical="top"/>
    </xf>
    <xf numFmtId="0" fontId="5" fillId="0" borderId="0" xfId="0" applyFont="1" applyAlignment="1">
      <alignment vertical="top" wrapText="1"/>
    </xf>
    <xf numFmtId="0" fontId="7" fillId="0" borderId="0" xfId="0" applyFont="1" applyAlignment="1">
      <alignment vertical="top" wrapText="1"/>
    </xf>
    <xf numFmtId="49" fontId="5" fillId="0" borderId="0" xfId="0" applyNumberFormat="1" applyFont="1" applyAlignment="1">
      <alignment horizontal="right" vertical="top"/>
    </xf>
    <xf numFmtId="49" fontId="5" fillId="0" borderId="0" xfId="6" applyNumberFormat="1" applyAlignment="1">
      <alignment horizontal="center" vertical="top"/>
    </xf>
    <xf numFmtId="0" fontId="5" fillId="0" borderId="0" xfId="6" applyAlignment="1">
      <alignment horizontal="justify" vertical="top" wrapText="1"/>
    </xf>
    <xf numFmtId="0" fontId="5" fillId="0" borderId="0" xfId="6" applyAlignment="1">
      <alignment horizontal="center" wrapText="1"/>
    </xf>
    <xf numFmtId="169" fontId="5" fillId="0" borderId="0" xfId="6" applyNumberFormat="1"/>
    <xf numFmtId="170" fontId="5" fillId="0" borderId="0" xfId="6" applyNumberFormat="1" applyAlignment="1">
      <alignment wrapText="1"/>
    </xf>
    <xf numFmtId="169" fontId="5" fillId="0" borderId="0" xfId="5" applyNumberFormat="1" applyFont="1" applyAlignment="1">
      <alignment horizontal="right"/>
    </xf>
    <xf numFmtId="4" fontId="5" fillId="0" borderId="0" xfId="0" applyNumberFormat="1" applyFont="1" applyAlignment="1">
      <alignment vertical="top"/>
    </xf>
    <xf numFmtId="16" fontId="5" fillId="0" borderId="0" xfId="0" applyNumberFormat="1" applyFont="1" applyAlignment="1">
      <alignment horizontal="center" vertical="top"/>
    </xf>
    <xf numFmtId="4" fontId="7" fillId="0" borderId="0" xfId="0" applyNumberFormat="1" applyFont="1" applyAlignment="1">
      <alignment horizontal="center" vertical="top"/>
    </xf>
    <xf numFmtId="4" fontId="12" fillId="0" borderId="0" xfId="0" applyNumberFormat="1" applyFont="1" applyAlignment="1">
      <alignment vertical="top"/>
    </xf>
    <xf numFmtId="0" fontId="12" fillId="0" borderId="0" xfId="0" applyFont="1" applyAlignment="1">
      <alignment horizontal="center"/>
    </xf>
    <xf numFmtId="0" fontId="12" fillId="0" borderId="3" xfId="0" applyFont="1" applyBorder="1" applyAlignment="1">
      <alignment horizontal="center"/>
    </xf>
    <xf numFmtId="4" fontId="12" fillId="0" borderId="3" xfId="0" applyNumberFormat="1" applyFont="1" applyBorder="1" applyAlignment="1">
      <alignment horizontal="right"/>
    </xf>
    <xf numFmtId="4" fontId="12" fillId="0" borderId="3" xfId="0" applyNumberFormat="1" applyFont="1" applyBorder="1"/>
    <xf numFmtId="2" fontId="26" fillId="0" borderId="0" xfId="0" applyNumberFormat="1" applyFont="1" applyAlignment="1">
      <alignment horizontal="justify" vertical="top" wrapText="1"/>
    </xf>
    <xf numFmtId="0" fontId="11" fillId="0" borderId="0" xfId="0" applyFont="1" applyAlignment="1">
      <alignment vertical="top"/>
    </xf>
    <xf numFmtId="0" fontId="7" fillId="0" borderId="0" xfId="0" applyFont="1" applyAlignment="1">
      <alignment horizontal="left" vertical="center" wrapText="1"/>
    </xf>
    <xf numFmtId="4" fontId="7" fillId="0" borderId="0" xfId="0" applyNumberFormat="1" applyFont="1" applyAlignment="1">
      <alignment wrapText="1"/>
    </xf>
    <xf numFmtId="2" fontId="27" fillId="0" borderId="0" xfId="0" applyNumberFormat="1" applyFont="1" applyAlignment="1">
      <alignment horizontal="justify" vertical="top" wrapText="1"/>
    </xf>
    <xf numFmtId="0" fontId="7" fillId="0" borderId="0" xfId="0" applyFont="1" applyAlignment="1">
      <alignment horizontal="justify" vertical="center" wrapText="1"/>
    </xf>
    <xf numFmtId="0" fontId="6" fillId="0" borderId="0" xfId="0" applyFont="1" applyAlignment="1">
      <alignment horizontal="center"/>
    </xf>
    <xf numFmtId="4" fontId="6" fillId="0" borderId="0" xfId="0" applyNumberFormat="1" applyFont="1" applyAlignment="1">
      <alignment horizontal="right"/>
    </xf>
    <xf numFmtId="0" fontId="6" fillId="0" borderId="0" xfId="0" applyFont="1" applyAlignment="1">
      <alignment vertical="top"/>
    </xf>
    <xf numFmtId="0" fontId="6" fillId="0" borderId="0" xfId="0" applyFont="1" applyAlignment="1">
      <alignment horizontal="left" vertical="top" wrapText="1"/>
    </xf>
    <xf numFmtId="0" fontId="5" fillId="0" borderId="3" xfId="0" applyFont="1" applyBorder="1" applyAlignment="1">
      <alignment vertical="top" wrapText="1"/>
    </xf>
    <xf numFmtId="0" fontId="7" fillId="0" borderId="3" xfId="0" applyFont="1" applyBorder="1" applyAlignment="1">
      <alignment vertical="top"/>
    </xf>
    <xf numFmtId="171" fontId="7" fillId="0" borderId="0" xfId="0" applyNumberFormat="1" applyFont="1"/>
    <xf numFmtId="2" fontId="6" fillId="0" borderId="3" xfId="0" applyNumberFormat="1" applyFont="1" applyBorder="1" applyAlignment="1">
      <alignment horizontal="justify" vertical="top" wrapText="1"/>
    </xf>
    <xf numFmtId="171" fontId="6" fillId="0" borderId="3" xfId="0" applyNumberFormat="1" applyFont="1" applyBorder="1"/>
    <xf numFmtId="0" fontId="6" fillId="0" borderId="0" xfId="0" applyFont="1" applyAlignment="1">
      <alignment vertical="top" wrapText="1"/>
    </xf>
    <xf numFmtId="0" fontId="29" fillId="0" borderId="0" xfId="0" applyFont="1" applyAlignment="1">
      <alignment vertical="top" wrapText="1"/>
    </xf>
    <xf numFmtId="0" fontId="30" fillId="0" borderId="0" xfId="7"/>
    <xf numFmtId="0" fontId="31" fillId="0" borderId="0" xfId="7" applyFont="1" applyAlignment="1">
      <alignment horizontal="left" wrapText="1"/>
    </xf>
    <xf numFmtId="0" fontId="32" fillId="0" borderId="0" xfId="7" applyFont="1" applyAlignment="1">
      <alignment horizontal="left"/>
    </xf>
    <xf numFmtId="171" fontId="32" fillId="0" borderId="0" xfId="7" applyNumberFormat="1" applyFont="1"/>
    <xf numFmtId="0" fontId="33" fillId="0" borderId="0" xfId="7" applyFont="1" applyAlignment="1">
      <alignment horizontal="left"/>
    </xf>
    <xf numFmtId="0" fontId="30" fillId="0" borderId="0" xfId="7" applyAlignment="1">
      <alignment wrapText="1"/>
    </xf>
    <xf numFmtId="0" fontId="32" fillId="0" borderId="0" xfId="7" applyFont="1" applyAlignment="1">
      <alignment horizontal="left" wrapText="1"/>
    </xf>
    <xf numFmtId="0" fontId="36" fillId="0" borderId="0" xfId="7" applyFont="1" applyAlignment="1">
      <alignment horizontal="left" wrapText="1"/>
    </xf>
    <xf numFmtId="0" fontId="37" fillId="0" borderId="0" xfId="7" applyFont="1" applyAlignment="1">
      <alignment horizontal="left" wrapText="1"/>
    </xf>
    <xf numFmtId="0" fontId="38" fillId="0" borderId="0" xfId="7" applyFont="1" applyAlignment="1">
      <alignment horizontal="right"/>
    </xf>
    <xf numFmtId="0" fontId="33" fillId="0" borderId="0" xfId="7" applyFont="1" applyAlignment="1">
      <alignment horizontal="left" wrapText="1"/>
    </xf>
    <xf numFmtId="0" fontId="30" fillId="0" borderId="0" xfId="7" applyAlignment="1">
      <alignment horizontal="left" vertical="top"/>
    </xf>
    <xf numFmtId="0" fontId="30" fillId="0" borderId="0" xfId="7" applyAlignment="1">
      <alignment horizontal="left" vertical="top" wrapText="1"/>
    </xf>
    <xf numFmtId="0" fontId="30" fillId="0" borderId="0" xfId="7" applyAlignment="1">
      <alignment horizontal="right" vertical="top"/>
    </xf>
    <xf numFmtId="0" fontId="30" fillId="0" borderId="0" xfId="7" applyAlignment="1">
      <alignment vertical="top" wrapText="1"/>
    </xf>
    <xf numFmtId="0" fontId="30" fillId="0" borderId="0" xfId="7" applyAlignment="1">
      <alignment horizontal="center" vertical="top" wrapText="1"/>
    </xf>
    <xf numFmtId="0" fontId="39" fillId="3" borderId="0" xfId="7" applyFont="1" applyFill="1" applyAlignment="1">
      <alignment horizontal="left" vertical="center" wrapText="1"/>
    </xf>
    <xf numFmtId="0" fontId="41" fillId="3" borderId="0" xfId="7" applyFont="1" applyFill="1" applyAlignment="1">
      <alignment horizontal="left" vertical="center"/>
    </xf>
    <xf numFmtId="171" fontId="39" fillId="3" borderId="0" xfId="7" applyNumberFormat="1" applyFont="1" applyFill="1" applyAlignment="1">
      <alignment horizontal="right" vertical="center"/>
    </xf>
    <xf numFmtId="172" fontId="39" fillId="3" borderId="0" xfId="7" applyNumberFormat="1" applyFont="1" applyFill="1" applyAlignment="1">
      <alignment vertical="center"/>
    </xf>
    <xf numFmtId="171" fontId="39" fillId="3" borderId="0" xfId="7" applyNumberFormat="1" applyFont="1" applyFill="1" applyAlignment="1">
      <alignment vertical="top"/>
    </xf>
    <xf numFmtId="174" fontId="39" fillId="3" borderId="0" xfId="7" applyNumberFormat="1" applyFont="1" applyFill="1" applyAlignment="1">
      <alignment vertical="center"/>
    </xf>
    <xf numFmtId="174" fontId="39" fillId="3" borderId="0" xfId="7" applyNumberFormat="1" applyFont="1" applyFill="1" applyAlignment="1">
      <alignment vertical="top"/>
    </xf>
    <xf numFmtId="0" fontId="30" fillId="0" borderId="5" xfId="7" applyBorder="1" applyAlignment="1">
      <alignment vertical="top" wrapText="1"/>
    </xf>
    <xf numFmtId="49" fontId="30" fillId="0" borderId="5" xfId="7" applyNumberFormat="1" applyBorder="1" applyAlignment="1">
      <alignment vertical="top" wrapText="1"/>
    </xf>
    <xf numFmtId="0" fontId="30" fillId="0" borderId="5" xfId="7" applyBorder="1" applyAlignment="1">
      <alignment horizontal="center" vertical="top" wrapText="1"/>
    </xf>
    <xf numFmtId="0" fontId="42" fillId="4" borderId="0" xfId="8" applyFont="1" applyFill="1" applyAlignment="1">
      <alignment horizontal="left" vertical="top" wrapText="1"/>
    </xf>
    <xf numFmtId="10" fontId="43" fillId="4" borderId="0" xfId="8" applyNumberFormat="1" applyFont="1" applyFill="1" applyAlignment="1">
      <alignment horizontal="right" vertical="top" wrapText="1"/>
    </xf>
    <xf numFmtId="10" fontId="0" fillId="4" borderId="0" xfId="8" applyNumberFormat="1" applyFont="1" applyFill="1" applyAlignment="1">
      <alignment horizontal="right" vertical="top" wrapText="1"/>
    </xf>
    <xf numFmtId="173" fontId="42" fillId="5" borderId="0" xfId="8" applyNumberFormat="1" applyFont="1" applyFill="1" applyAlignment="1">
      <alignment horizontal="right" vertical="top" wrapText="1"/>
    </xf>
    <xf numFmtId="174" fontId="42" fillId="4" borderId="0" xfId="8" applyNumberFormat="1" applyFont="1" applyFill="1" applyAlignment="1">
      <alignment horizontal="right" vertical="top" wrapText="1"/>
    </xf>
    <xf numFmtId="171" fontId="42" fillId="4" borderId="0" xfId="8" applyNumberFormat="1" applyFont="1" applyFill="1" applyAlignment="1">
      <alignment horizontal="right" vertical="top" wrapText="1"/>
    </xf>
    <xf numFmtId="0" fontId="44" fillId="0" borderId="0" xfId="8" applyFont="1" applyAlignment="1">
      <alignment horizontal="left" vertical="top" wrapText="1"/>
    </xf>
    <xf numFmtId="10" fontId="45" fillId="0" borderId="0" xfId="8" applyNumberFormat="1" applyFont="1" applyAlignment="1">
      <alignment horizontal="right" vertical="top" wrapText="1"/>
    </xf>
    <xf numFmtId="173" fontId="44" fillId="0" borderId="0" xfId="8" applyNumberFormat="1" applyFont="1" applyAlignment="1">
      <alignment horizontal="right" vertical="top" wrapText="1"/>
    </xf>
    <xf numFmtId="174" fontId="44" fillId="0" borderId="0" xfId="8" applyNumberFormat="1" applyFont="1" applyAlignment="1">
      <alignment horizontal="right" vertical="top" wrapText="1"/>
    </xf>
    <xf numFmtId="171" fontId="44" fillId="0" borderId="0" xfId="8" applyNumberFormat="1" applyFont="1" applyAlignment="1">
      <alignment horizontal="right" vertical="top" wrapText="1"/>
    </xf>
    <xf numFmtId="0" fontId="45" fillId="0" borderId="0" xfId="8" applyFont="1" applyAlignment="1">
      <alignment horizontal="left" vertical="top" wrapText="1"/>
    </xf>
    <xf numFmtId="171" fontId="30" fillId="0" borderId="0" xfId="7" applyNumberFormat="1" applyAlignment="1">
      <alignment vertical="top" wrapText="1"/>
    </xf>
    <xf numFmtId="49" fontId="18" fillId="0" borderId="0" xfId="7" applyNumberFormat="1" applyFont="1" applyAlignment="1">
      <alignment horizontal="left" vertical="top" wrapText="1"/>
    </xf>
    <xf numFmtId="0" fontId="18" fillId="0" borderId="0" xfId="7" applyFont="1" applyAlignment="1">
      <alignment horizontal="left" vertical="top" wrapText="1"/>
    </xf>
    <xf numFmtId="0" fontId="18" fillId="0" borderId="0" xfId="7" applyFont="1" applyAlignment="1">
      <alignment horizontal="right" vertical="top" wrapText="1"/>
    </xf>
    <xf numFmtId="2" fontId="18" fillId="0" borderId="5" xfId="7" applyNumberFormat="1" applyFont="1" applyBorder="1" applyAlignment="1">
      <alignment horizontal="left" vertical="top" wrapText="1"/>
    </xf>
    <xf numFmtId="2" fontId="12" fillId="0" borderId="5" xfId="7" applyNumberFormat="1" applyFont="1" applyBorder="1" applyAlignment="1">
      <alignment horizontal="right" vertical="top" wrapText="1"/>
    </xf>
    <xf numFmtId="0" fontId="46" fillId="3" borderId="0" xfId="7" applyFont="1" applyFill="1" applyAlignment="1">
      <alignment horizontal="left" vertical="top" wrapText="1"/>
    </xf>
    <xf numFmtId="0" fontId="47" fillId="3" borderId="0" xfId="7" applyFont="1" applyFill="1" applyAlignment="1">
      <alignment vertical="top" wrapText="1"/>
    </xf>
    <xf numFmtId="175" fontId="47" fillId="3" borderId="0" xfId="7" applyNumberFormat="1" applyFont="1" applyFill="1" applyAlignment="1">
      <alignment horizontal="right" vertical="top" wrapText="1"/>
    </xf>
    <xf numFmtId="0" fontId="18" fillId="0" borderId="5" xfId="7" applyFont="1" applyBorder="1" applyAlignment="1">
      <alignment vertical="top" wrapText="1"/>
    </xf>
    <xf numFmtId="49" fontId="18" fillId="0" borderId="5" xfId="7" applyNumberFormat="1" applyFont="1" applyBorder="1" applyAlignment="1">
      <alignment vertical="top" wrapText="1"/>
    </xf>
    <xf numFmtId="0" fontId="18" fillId="0" borderId="5" xfId="7" applyFont="1" applyBorder="1" applyAlignment="1">
      <alignment wrapText="1"/>
    </xf>
    <xf numFmtId="0" fontId="29" fillId="5" borderId="0" xfId="8" applyFont="1" applyFill="1" applyAlignment="1">
      <alignment vertical="justify"/>
    </xf>
    <xf numFmtId="0" fontId="48" fillId="5" borderId="0" xfId="7" applyFont="1" applyFill="1" applyAlignment="1">
      <alignment vertical="top"/>
    </xf>
    <xf numFmtId="0" fontId="18" fillId="4" borderId="0" xfId="8" applyFont="1" applyFill="1" applyAlignment="1">
      <alignment horizontal="left" vertical="top" wrapText="1"/>
    </xf>
    <xf numFmtId="0" fontId="18" fillId="4" borderId="0" xfId="8" applyFont="1" applyFill="1" applyAlignment="1">
      <alignment horizontal="right" vertical="top" wrapText="1"/>
    </xf>
    <xf numFmtId="49" fontId="18" fillId="0" borderId="0" xfId="8" applyNumberFormat="1" applyFont="1" applyAlignment="1">
      <alignment horizontal="left" vertical="top" wrapText="1"/>
    </xf>
    <xf numFmtId="0" fontId="18" fillId="0" borderId="0" xfId="8" applyFont="1" applyAlignment="1">
      <alignment horizontal="left" vertical="top" wrapText="1"/>
    </xf>
    <xf numFmtId="175" fontId="18" fillId="0" borderId="0" xfId="8" applyNumberFormat="1" applyFont="1" applyAlignment="1">
      <alignment horizontal="right" vertical="top" wrapText="1"/>
    </xf>
    <xf numFmtId="4" fontId="18" fillId="0" borderId="0" xfId="8" applyNumberFormat="1" applyFont="1" applyAlignment="1">
      <alignment horizontal="right" vertical="top" wrapText="1"/>
    </xf>
    <xf numFmtId="49" fontId="18" fillId="0" borderId="0" xfId="7" applyNumberFormat="1" applyFont="1" applyAlignment="1">
      <alignment horizontal="left" vertical="top"/>
    </xf>
    <xf numFmtId="49" fontId="29" fillId="0" borderId="0" xfId="8" applyNumberFormat="1" applyFont="1" applyAlignment="1">
      <alignment horizontal="left" vertical="top" wrapText="1"/>
    </xf>
    <xf numFmtId="2" fontId="18" fillId="0" borderId="0" xfId="7" applyNumberFormat="1" applyFont="1" applyAlignment="1">
      <alignment horizontal="right" vertical="top" wrapText="1"/>
    </xf>
    <xf numFmtId="4" fontId="18" fillId="6" borderId="5" xfId="8" applyNumberFormat="1" applyFont="1" applyFill="1" applyBorder="1" applyAlignment="1" applyProtection="1">
      <alignment horizontal="right" vertical="top" wrapText="1"/>
      <protection locked="0"/>
    </xf>
    <xf numFmtId="4" fontId="18" fillId="0" borderId="0" xfId="7" applyNumberFormat="1" applyFont="1" applyAlignment="1">
      <alignment horizontal="right" vertical="top" wrapText="1"/>
    </xf>
    <xf numFmtId="2" fontId="49" fillId="0" borderId="5" xfId="7" applyNumberFormat="1" applyFont="1" applyBorder="1" applyAlignment="1">
      <alignment horizontal="right" vertical="top" wrapText="1"/>
    </xf>
    <xf numFmtId="0" fontId="18" fillId="0" borderId="0" xfId="8" applyFont="1" applyAlignment="1">
      <alignment horizontal="justify" vertical="top" wrapText="1"/>
    </xf>
    <xf numFmtId="0" fontId="50" fillId="0" borderId="0" xfId="7" applyFont="1" applyAlignment="1">
      <alignment horizontal="left" vertical="top"/>
    </xf>
    <xf numFmtId="49" fontId="18" fillId="0" borderId="0" xfId="8" quotePrefix="1" applyNumberFormat="1" applyFont="1" applyAlignment="1">
      <alignment horizontal="left" vertical="top" wrapText="1"/>
    </xf>
    <xf numFmtId="2" fontId="49" fillId="0" borderId="5" xfId="7" applyNumberFormat="1" applyFont="1" applyBorder="1" applyAlignment="1">
      <alignment horizontal="left" vertical="top" wrapText="1"/>
    </xf>
    <xf numFmtId="2" fontId="51" fillId="0" borderId="5" xfId="7" applyNumberFormat="1" applyFont="1" applyBorder="1" applyAlignment="1">
      <alignment horizontal="left" vertical="top" wrapText="1"/>
    </xf>
    <xf numFmtId="1" fontId="49" fillId="0" borderId="5" xfId="7" applyNumberFormat="1" applyFont="1" applyBorder="1" applyAlignment="1">
      <alignment horizontal="right" vertical="top" wrapText="1"/>
    </xf>
    <xf numFmtId="49" fontId="18" fillId="0" borderId="0" xfId="8" applyNumberFormat="1" applyFont="1" applyAlignment="1">
      <alignment horizontal="justify" vertical="top" wrapText="1"/>
    </xf>
    <xf numFmtId="0" fontId="7" fillId="0" borderId="0" xfId="9" applyFont="1" applyAlignment="1">
      <alignment horizontal="left" vertical="top" wrapText="1"/>
    </xf>
    <xf numFmtId="4" fontId="29" fillId="0" borderId="0" xfId="8" applyNumberFormat="1" applyFont="1" applyAlignment="1">
      <alignment horizontal="right" vertical="top" wrapText="1"/>
    </xf>
    <xf numFmtId="49" fontId="7" fillId="0" borderId="0" xfId="9" applyNumberFormat="1" applyFont="1" applyAlignment="1">
      <alignment horizontal="left" vertical="top" wrapText="1"/>
    </xf>
    <xf numFmtId="1" fontId="51" fillId="0" borderId="5" xfId="7" applyNumberFormat="1" applyFont="1" applyBorder="1" applyAlignment="1">
      <alignment horizontal="left" vertical="top" wrapText="1"/>
    </xf>
    <xf numFmtId="1" fontId="12" fillId="0" borderId="5" xfId="7" applyNumberFormat="1" applyFont="1" applyBorder="1" applyAlignment="1">
      <alignment horizontal="right" vertical="top" wrapText="1"/>
    </xf>
    <xf numFmtId="0" fontId="18" fillId="0" borderId="5" xfId="7" applyFont="1" applyBorder="1" applyAlignment="1">
      <alignment horizontal="left" vertical="top" wrapText="1"/>
    </xf>
    <xf numFmtId="2" fontId="18" fillId="0" borderId="0" xfId="7" applyNumberFormat="1" applyFont="1" applyAlignment="1">
      <alignment horizontal="left" vertical="top" wrapText="1"/>
    </xf>
    <xf numFmtId="2" fontId="12" fillId="0" borderId="0" xfId="7" applyNumberFormat="1" applyFont="1" applyAlignment="1">
      <alignment horizontal="right" vertical="top" wrapText="1"/>
    </xf>
    <xf numFmtId="0" fontId="47" fillId="3" borderId="0" xfId="7" applyFont="1" applyFill="1" applyAlignment="1">
      <alignment horizontal="right" vertical="top" wrapText="1"/>
    </xf>
    <xf numFmtId="0" fontId="29" fillId="0" borderId="0" xfId="7" applyFont="1" applyAlignment="1">
      <alignment horizontal="justify" vertical="top"/>
    </xf>
    <xf numFmtId="0" fontId="7" fillId="0" borderId="0" xfId="7" applyFont="1" applyAlignment="1">
      <alignment vertical="top"/>
    </xf>
    <xf numFmtId="1" fontId="7" fillId="0" borderId="0" xfId="7" applyNumberFormat="1" applyFont="1" applyAlignment="1">
      <alignment horizontal="right" vertical="top"/>
    </xf>
    <xf numFmtId="2" fontId="7" fillId="0" borderId="0" xfId="7" applyNumberFormat="1" applyFont="1" applyAlignment="1">
      <alignment horizontal="right" vertical="top"/>
    </xf>
    <xf numFmtId="4" fontId="7" fillId="0" borderId="0" xfId="7" applyNumberFormat="1" applyFont="1" applyAlignment="1">
      <alignment vertical="top"/>
    </xf>
    <xf numFmtId="0" fontId="18" fillId="0" borderId="0" xfId="7" applyFont="1" applyAlignment="1">
      <alignment horizontal="left" vertical="top"/>
    </xf>
    <xf numFmtId="0" fontId="7" fillId="0" borderId="0" xfId="7" applyFont="1" applyAlignment="1">
      <alignment horizontal="justify" vertical="top"/>
    </xf>
    <xf numFmtId="4" fontId="7" fillId="6" borderId="5" xfId="7" applyNumberFormat="1" applyFont="1" applyFill="1" applyBorder="1" applyAlignment="1">
      <alignment horizontal="right" vertical="top"/>
    </xf>
    <xf numFmtId="49" fontId="48" fillId="0" borderId="0" xfId="8" applyNumberFormat="1" applyFont="1" applyAlignment="1">
      <alignment horizontal="left" vertical="top" wrapText="1"/>
    </xf>
    <xf numFmtId="0" fontId="7" fillId="0" borderId="0" xfId="9" applyFont="1" applyAlignment="1">
      <alignment horizontal="justify" vertical="top" wrapText="1"/>
    </xf>
    <xf numFmtId="0" fontId="18" fillId="0" borderId="0" xfId="7" applyFont="1" applyAlignment="1">
      <alignment vertical="justify"/>
    </xf>
    <xf numFmtId="0" fontId="46" fillId="3" borderId="0" xfId="7" applyFont="1" applyFill="1" applyAlignment="1">
      <alignment vertical="justify"/>
    </xf>
    <xf numFmtId="0" fontId="18" fillId="0" borderId="5" xfId="7" applyFont="1" applyBorder="1" applyAlignment="1">
      <alignment vertical="justify"/>
    </xf>
    <xf numFmtId="0" fontId="18" fillId="0" borderId="5" xfId="7" applyFont="1" applyBorder="1" applyAlignment="1">
      <alignment horizontal="justify" vertical="top"/>
    </xf>
    <xf numFmtId="0" fontId="18" fillId="0" borderId="5" xfId="7" applyFont="1" applyBorder="1" applyAlignment="1">
      <alignment vertical="top"/>
    </xf>
    <xf numFmtId="49" fontId="18" fillId="0" borderId="0" xfId="7" applyNumberFormat="1" applyFont="1" applyAlignment="1">
      <alignment vertical="justify"/>
    </xf>
    <xf numFmtId="0" fontId="18" fillId="0" borderId="0" xfId="7" applyFont="1" applyAlignment="1">
      <alignment vertical="top"/>
    </xf>
    <xf numFmtId="4" fontId="18" fillId="0" borderId="0" xfId="7" applyNumberFormat="1" applyFont="1" applyAlignment="1">
      <alignment vertical="justify"/>
    </xf>
    <xf numFmtId="10" fontId="29" fillId="4" borderId="0" xfId="8" applyNumberFormat="1" applyFont="1" applyFill="1" applyAlignment="1">
      <alignment vertical="top" wrapText="1"/>
    </xf>
    <xf numFmtId="0" fontId="52" fillId="0" borderId="0" xfId="7" applyFont="1" applyAlignment="1">
      <alignment horizontal="left" vertical="top"/>
    </xf>
    <xf numFmtId="0" fontId="48" fillId="0" borderId="0" xfId="7" applyFont="1" applyAlignment="1">
      <alignment horizontal="justify" vertical="top"/>
    </xf>
    <xf numFmtId="2" fontId="18" fillId="0" borderId="0" xfId="7" applyNumberFormat="1" applyFont="1" applyAlignment="1">
      <alignment vertical="top"/>
    </xf>
    <xf numFmtId="175" fontId="18" fillId="0" borderId="0" xfId="8" applyNumberFormat="1" applyFont="1" applyAlignment="1">
      <alignment vertical="justify"/>
    </xf>
    <xf numFmtId="4" fontId="52" fillId="0" borderId="0" xfId="8" applyNumberFormat="1" applyFont="1" applyAlignment="1">
      <alignment vertical="justify"/>
    </xf>
    <xf numFmtId="0" fontId="18" fillId="0" borderId="0" xfId="7" applyFont="1" applyAlignment="1">
      <alignment horizontal="justify" vertical="top"/>
    </xf>
    <xf numFmtId="4" fontId="7" fillId="0" borderId="0" xfId="10" applyNumberFormat="1" applyFont="1" applyAlignment="1">
      <alignment vertical="justify"/>
    </xf>
    <xf numFmtId="4" fontId="18" fillId="6" borderId="5" xfId="8" applyNumberFormat="1" applyFont="1" applyFill="1" applyBorder="1" applyAlignment="1" applyProtection="1">
      <alignment vertical="justify"/>
      <protection locked="0"/>
    </xf>
    <xf numFmtId="4" fontId="7" fillId="0" borderId="0" xfId="9" applyNumberFormat="1" applyFont="1" applyAlignment="1">
      <alignment vertical="justify"/>
    </xf>
    <xf numFmtId="2" fontId="7" fillId="0" borderId="0" xfId="7" applyNumberFormat="1" applyFont="1" applyAlignment="1">
      <alignment vertical="top"/>
    </xf>
    <xf numFmtId="4" fontId="29" fillId="0" borderId="0" xfId="10" applyNumberFormat="1" applyFont="1" applyAlignment="1">
      <alignment vertical="justify"/>
    </xf>
    <xf numFmtId="0" fontId="39" fillId="3" borderId="0" xfId="7" applyFont="1" applyFill="1" applyAlignment="1">
      <alignment vertical="top" wrapText="1"/>
    </xf>
    <xf numFmtId="0" fontId="53" fillId="3" borderId="0" xfId="7" applyFont="1" applyFill="1" applyAlignment="1">
      <alignment vertical="top" wrapText="1"/>
    </xf>
    <xf numFmtId="175" fontId="53" fillId="3" borderId="0" xfId="7" applyNumberFormat="1" applyFont="1" applyFill="1" applyAlignment="1">
      <alignment horizontal="right" vertical="top" wrapText="1"/>
    </xf>
    <xf numFmtId="49" fontId="30" fillId="0" borderId="0" xfId="7" applyNumberFormat="1" applyAlignment="1">
      <alignment vertical="top" wrapText="1"/>
    </xf>
    <xf numFmtId="0" fontId="30" fillId="0" borderId="0" xfId="7" applyAlignment="1">
      <alignment horizontal="right" vertical="top" wrapText="1"/>
    </xf>
    <xf numFmtId="0" fontId="6" fillId="4" borderId="0" xfId="8" applyFont="1" applyFill="1" applyAlignment="1">
      <alignment vertical="top" wrapText="1"/>
    </xf>
    <xf numFmtId="49" fontId="42" fillId="0" borderId="0" xfId="8" applyNumberFormat="1" applyFont="1" applyAlignment="1">
      <alignment vertical="top" wrapText="1"/>
    </xf>
    <xf numFmtId="0" fontId="42" fillId="0" borderId="0" xfId="8" applyFont="1" applyAlignment="1">
      <alignment horizontal="left" vertical="top" wrapText="1"/>
    </xf>
    <xf numFmtId="171" fontId="42" fillId="0" borderId="0" xfId="8" applyNumberFormat="1" applyFont="1" applyAlignment="1">
      <alignment horizontal="right" vertical="top" wrapText="1"/>
    </xf>
    <xf numFmtId="0" fontId="54" fillId="0" borderId="0" xfId="7" applyFont="1" applyAlignment="1">
      <alignment horizontal="left" vertical="top"/>
    </xf>
    <xf numFmtId="49" fontId="30" fillId="0" borderId="0" xfId="7" applyNumberFormat="1" applyAlignment="1">
      <alignment horizontal="left" vertical="top"/>
    </xf>
    <xf numFmtId="49" fontId="43" fillId="0" borderId="0" xfId="7" applyNumberFormat="1" applyFont="1" applyAlignment="1">
      <alignment horizontal="left" vertical="top" wrapText="1"/>
    </xf>
    <xf numFmtId="4" fontId="54" fillId="0" borderId="0" xfId="8" applyNumberFormat="1" applyFont="1" applyAlignment="1">
      <alignment horizontal="right" vertical="top" wrapText="1"/>
    </xf>
    <xf numFmtId="4" fontId="44" fillId="0" borderId="0" xfId="7" applyNumberFormat="1" applyFont="1" applyAlignment="1" applyProtection="1">
      <alignment horizontal="justify" vertical="top" wrapText="1"/>
      <protection locked="0"/>
    </xf>
    <xf numFmtId="0" fontId="44" fillId="0" borderId="0" xfId="9" applyFont="1" applyAlignment="1" applyProtection="1">
      <alignment horizontal="justify" vertical="top" wrapText="1"/>
      <protection locked="0"/>
    </xf>
    <xf numFmtId="49" fontId="44" fillId="0" borderId="0" xfId="7" applyNumberFormat="1" applyFont="1" applyAlignment="1" applyProtection="1">
      <alignment horizontal="left" vertical="top" wrapText="1"/>
      <protection locked="0"/>
    </xf>
    <xf numFmtId="4" fontId="44" fillId="0" borderId="0" xfId="7" applyNumberFormat="1" applyFont="1" applyAlignment="1">
      <alignment horizontal="right" vertical="center" wrapText="1"/>
    </xf>
    <xf numFmtId="4" fontId="45" fillId="6" borderId="5" xfId="8" applyNumberFormat="1" applyFont="1" applyFill="1" applyBorder="1" applyAlignment="1" applyProtection="1">
      <alignment horizontal="right" vertical="top" wrapText="1"/>
      <protection locked="0"/>
    </xf>
    <xf numFmtId="4" fontId="45" fillId="0" borderId="0" xfId="7" applyNumberFormat="1" applyFont="1" applyAlignment="1">
      <alignment horizontal="right" vertical="top" wrapText="1"/>
    </xf>
    <xf numFmtId="4" fontId="5" fillId="0" borderId="0" xfId="7" applyNumberFormat="1" applyFont="1" applyAlignment="1">
      <alignment horizontal="right" wrapText="1"/>
    </xf>
    <xf numFmtId="4" fontId="5" fillId="0" borderId="0" xfId="9" applyNumberFormat="1" applyAlignment="1">
      <alignment horizontal="right" vertical="center" wrapText="1"/>
    </xf>
    <xf numFmtId="0" fontId="44" fillId="0" borderId="0" xfId="7" applyFont="1" applyAlignment="1">
      <alignment horizontal="justify" vertical="top" wrapText="1"/>
    </xf>
    <xf numFmtId="0" fontId="42" fillId="0" borderId="0" xfId="7" applyFont="1" applyAlignment="1" applyProtection="1">
      <alignment horizontal="justify" vertical="top" wrapText="1"/>
      <protection locked="0"/>
    </xf>
    <xf numFmtId="0" fontId="44" fillId="0" borderId="0" xfId="7" applyFont="1" applyAlignment="1" applyProtection="1">
      <alignment horizontal="justify" vertical="top" wrapText="1"/>
      <protection locked="0"/>
    </xf>
    <xf numFmtId="49" fontId="42" fillId="0" borderId="0" xfId="7" applyNumberFormat="1" applyFont="1" applyAlignment="1" applyProtection="1">
      <alignment horizontal="left" vertical="top" wrapText="1"/>
      <protection locked="0"/>
    </xf>
    <xf numFmtId="0" fontId="55" fillId="0" borderId="0" xfId="9" applyFont="1" applyAlignment="1" applyProtection="1">
      <alignment horizontal="justify" vertical="top" wrapText="1"/>
      <protection locked="0"/>
    </xf>
    <xf numFmtId="0" fontId="56" fillId="0" borderId="0" xfId="7" applyFont="1" applyAlignment="1">
      <alignment horizontal="left" vertical="top" wrapText="1"/>
    </xf>
    <xf numFmtId="0" fontId="56" fillId="0" borderId="0" xfId="7" applyFont="1" applyAlignment="1">
      <alignment horizontal="right" vertical="top" wrapText="1"/>
    </xf>
    <xf numFmtId="49" fontId="57" fillId="0" borderId="0" xfId="7" applyNumberFormat="1" applyFont="1" applyAlignment="1" applyProtection="1">
      <alignment horizontal="left" vertical="top" wrapText="1"/>
      <protection locked="0"/>
    </xf>
    <xf numFmtId="0" fontId="56" fillId="0" borderId="0" xfId="8" applyFont="1" applyAlignment="1">
      <alignment horizontal="left" vertical="top" wrapText="1"/>
    </xf>
    <xf numFmtId="4" fontId="55" fillId="0" borderId="0" xfId="7" applyNumberFormat="1" applyFont="1" applyAlignment="1">
      <alignment horizontal="right" vertical="top" wrapText="1"/>
    </xf>
    <xf numFmtId="4" fontId="56" fillId="6" borderId="5" xfId="8" applyNumberFormat="1" applyFont="1" applyFill="1" applyBorder="1" applyAlignment="1" applyProtection="1">
      <alignment horizontal="right" vertical="top" wrapText="1"/>
      <protection locked="0"/>
    </xf>
    <xf numFmtId="4" fontId="56" fillId="0" borderId="0" xfId="7" applyNumberFormat="1" applyFont="1" applyAlignment="1">
      <alignment horizontal="right" vertical="top" wrapText="1"/>
    </xf>
    <xf numFmtId="0" fontId="55" fillId="0" borderId="0" xfId="9" applyFont="1" applyAlignment="1">
      <alignment horizontal="justify" wrapText="1"/>
    </xf>
    <xf numFmtId="0" fontId="58" fillId="0" borderId="0" xfId="7" applyFont="1" applyAlignment="1">
      <alignment horizontal="left" vertical="top"/>
    </xf>
    <xf numFmtId="49" fontId="59" fillId="0" borderId="0" xfId="7" applyNumberFormat="1" applyFont="1" applyAlignment="1">
      <alignment horizontal="left" vertical="top"/>
    </xf>
    <xf numFmtId="0" fontId="59" fillId="0" borderId="0" xfId="7" applyFont="1" applyAlignment="1">
      <alignment horizontal="left" vertical="top" wrapText="1"/>
    </xf>
    <xf numFmtId="49" fontId="44" fillId="0" borderId="0" xfId="7" applyNumberFormat="1" applyFont="1" applyAlignment="1" applyProtection="1">
      <alignment vertical="top" wrapText="1"/>
      <protection locked="0"/>
    </xf>
    <xf numFmtId="0" fontId="60" fillId="0" borderId="0" xfId="9" applyFont="1" applyAlignment="1" applyProtection="1">
      <alignment horizontal="justify" vertical="top" wrapText="1"/>
      <protection locked="0"/>
    </xf>
    <xf numFmtId="0" fontId="44" fillId="0" borderId="0" xfId="7" applyFont="1" applyAlignment="1">
      <alignment horizontal="justify" wrapText="1"/>
    </xf>
    <xf numFmtId="0" fontId="61" fillId="0" borderId="0" xfId="7" applyFont="1" applyAlignment="1">
      <alignment horizontal="left" vertical="top"/>
    </xf>
    <xf numFmtId="49" fontId="44" fillId="0" borderId="0" xfId="7" applyNumberFormat="1" applyFont="1" applyAlignment="1">
      <alignment horizontal="left" vertical="top"/>
    </xf>
    <xf numFmtId="0" fontId="42" fillId="0" borderId="0" xfId="9" applyFont="1" applyAlignment="1" applyProtection="1">
      <alignment horizontal="justify" vertical="top" wrapText="1"/>
      <protection locked="0"/>
    </xf>
    <xf numFmtId="4" fontId="61" fillId="0" borderId="0" xfId="8" applyNumberFormat="1" applyFont="1" applyAlignment="1">
      <alignment horizontal="right" vertical="top" wrapText="1"/>
    </xf>
    <xf numFmtId="0" fontId="44" fillId="0" borderId="0" xfId="7" applyFont="1" applyAlignment="1">
      <alignment horizontal="left" vertical="top" wrapText="1"/>
    </xf>
    <xf numFmtId="0" fontId="44" fillId="0" borderId="0" xfId="10" applyFont="1" applyAlignment="1">
      <alignment horizontal="justify" vertical="top" wrapText="1"/>
    </xf>
    <xf numFmtId="0" fontId="44" fillId="0" borderId="0" xfId="7" applyFont="1" applyAlignment="1">
      <alignment horizontal="right" vertical="top" wrapText="1"/>
    </xf>
    <xf numFmtId="4" fontId="44" fillId="6" borderId="5" xfId="8" applyNumberFormat="1" applyFont="1" applyFill="1" applyBorder="1" applyAlignment="1" applyProtection="1">
      <alignment horizontal="right" vertical="top" wrapText="1"/>
      <protection locked="0"/>
    </xf>
    <xf numFmtId="4" fontId="44" fillId="0" borderId="0" xfId="7" applyNumberFormat="1" applyFont="1" applyAlignment="1">
      <alignment horizontal="right" vertical="top" wrapText="1"/>
    </xf>
    <xf numFmtId="49" fontId="30" fillId="0" borderId="0" xfId="7" applyNumberFormat="1" applyAlignment="1">
      <alignment horizontal="left" vertical="top" wrapText="1"/>
    </xf>
    <xf numFmtId="0" fontId="29" fillId="4" borderId="0" xfId="8" applyFont="1" applyFill="1" applyAlignment="1">
      <alignment horizontal="left" vertical="top" wrapText="1"/>
    </xf>
    <xf numFmtId="0" fontId="7" fillId="0" borderId="0" xfId="7" applyFont="1" applyAlignment="1">
      <alignment horizontal="justify" vertical="top" wrapText="1"/>
    </xf>
    <xf numFmtId="49" fontId="48" fillId="0" borderId="0" xfId="7" applyNumberFormat="1" applyFont="1" applyAlignment="1">
      <alignment horizontal="left" vertical="top" wrapText="1"/>
    </xf>
    <xf numFmtId="4" fontId="52" fillId="0" borderId="0" xfId="8" applyNumberFormat="1" applyFont="1" applyAlignment="1">
      <alignment horizontal="right" vertical="top" wrapText="1"/>
    </xf>
    <xf numFmtId="0" fontId="7" fillId="0" borderId="0" xfId="10" applyFont="1" applyAlignment="1">
      <alignment horizontal="justify" vertical="top" wrapText="1"/>
    </xf>
    <xf numFmtId="49" fontId="7" fillId="0" borderId="0" xfId="9" applyNumberFormat="1" applyFont="1" applyAlignment="1">
      <alignment horizontal="justify" vertical="top" wrapText="1"/>
    </xf>
    <xf numFmtId="4" fontId="7" fillId="0" borderId="0" xfId="7" applyNumberFormat="1" applyFont="1" applyAlignment="1">
      <alignment horizontal="right" vertical="center" wrapText="1"/>
    </xf>
    <xf numFmtId="4" fontId="7" fillId="0" borderId="0" xfId="9" applyNumberFormat="1" applyFont="1" applyAlignment="1">
      <alignment horizontal="right" vertical="center" wrapText="1"/>
    </xf>
    <xf numFmtId="4" fontId="7" fillId="0" borderId="0" xfId="7" applyNumberFormat="1" applyFont="1" applyAlignment="1">
      <alignment horizontal="right" wrapText="1"/>
    </xf>
    <xf numFmtId="0" fontId="29" fillId="0" borderId="0" xfId="7" applyFont="1" applyAlignment="1">
      <alignment horizontal="justify" vertical="top" wrapText="1"/>
    </xf>
    <xf numFmtId="4" fontId="18" fillId="0" borderId="0" xfId="8" applyNumberFormat="1" applyFont="1" applyAlignment="1" applyProtection="1">
      <alignment horizontal="right" vertical="top" wrapText="1"/>
      <protection locked="0"/>
    </xf>
    <xf numFmtId="0" fontId="29" fillId="0" borderId="0" xfId="9" applyFont="1" applyAlignment="1" applyProtection="1">
      <alignment horizontal="justify" vertical="top" wrapText="1"/>
      <protection locked="0"/>
    </xf>
    <xf numFmtId="49" fontId="7" fillId="0" borderId="0" xfId="7" applyNumberFormat="1" applyFont="1" applyAlignment="1" applyProtection="1">
      <alignment horizontal="left" vertical="top" wrapText="1"/>
      <protection locked="0"/>
    </xf>
    <xf numFmtId="0" fontId="29" fillId="0" borderId="0" xfId="9" applyFont="1" applyAlignment="1">
      <alignment horizontal="justify" vertical="top" wrapText="1"/>
    </xf>
    <xf numFmtId="2" fontId="7" fillId="0" borderId="0" xfId="10" applyNumberFormat="1" applyFont="1" applyAlignment="1">
      <alignment horizontal="right" vertical="center" wrapText="1"/>
    </xf>
    <xf numFmtId="4" fontId="18" fillId="6" borderId="5" xfId="8" applyNumberFormat="1" applyFont="1" applyFill="1" applyBorder="1" applyAlignment="1" applyProtection="1">
      <alignment horizontal="right" wrapText="1"/>
      <protection locked="0"/>
    </xf>
    <xf numFmtId="49" fontId="7" fillId="0" borderId="0" xfId="10" applyNumberFormat="1" applyFont="1" applyAlignment="1">
      <alignment horizontal="justify" vertical="top" wrapText="1"/>
    </xf>
    <xf numFmtId="49" fontId="7" fillId="0" borderId="0" xfId="7" applyNumberFormat="1" applyFont="1" applyAlignment="1">
      <alignment horizontal="justify" vertical="top" wrapText="1"/>
    </xf>
    <xf numFmtId="4" fontId="50" fillId="0" borderId="0" xfId="9" applyNumberFormat="1" applyFont="1" applyAlignment="1">
      <alignment horizontal="left" vertical="center"/>
    </xf>
    <xf numFmtId="0" fontId="29" fillId="5" borderId="0" xfId="8" applyFont="1" applyFill="1" applyAlignment="1">
      <alignment horizontal="left" vertical="top" wrapText="1"/>
    </xf>
    <xf numFmtId="4" fontId="7" fillId="0" borderId="0" xfId="7" applyNumberFormat="1" applyFont="1" applyAlignment="1">
      <alignment horizontal="right" vertical="top" wrapText="1"/>
    </xf>
    <xf numFmtId="0" fontId="29" fillId="0" borderId="0" xfId="7" applyFont="1" applyAlignment="1" applyProtection="1">
      <alignment horizontal="justify" vertical="top" wrapText="1"/>
      <protection locked="0"/>
    </xf>
    <xf numFmtId="4" fontId="7" fillId="0" borderId="0" xfId="7" applyNumberFormat="1" applyFont="1" applyAlignment="1">
      <alignment vertical="top" wrapText="1"/>
    </xf>
    <xf numFmtId="49" fontId="7" fillId="0" borderId="0" xfId="7" applyNumberFormat="1" applyFont="1" applyAlignment="1" applyProtection="1">
      <alignment horizontal="justify" vertical="top" wrapText="1"/>
      <protection locked="0"/>
    </xf>
    <xf numFmtId="49" fontId="29" fillId="0" borderId="0" xfId="7" applyNumberFormat="1" applyFont="1" applyAlignment="1" applyProtection="1">
      <alignment horizontal="justify" vertical="top" wrapText="1"/>
      <protection locked="0"/>
    </xf>
    <xf numFmtId="0" fontId="7" fillId="0" borderId="0" xfId="7" applyFont="1" applyAlignment="1" applyProtection="1">
      <alignment horizontal="justify" vertical="top" wrapText="1"/>
      <protection locked="0"/>
    </xf>
    <xf numFmtId="0" fontId="7" fillId="0" borderId="0" xfId="7" quotePrefix="1" applyFont="1" applyAlignment="1" applyProtection="1">
      <alignment horizontal="justify" vertical="top" wrapText="1"/>
      <protection locked="0"/>
    </xf>
    <xf numFmtId="49" fontId="7" fillId="0" borderId="0" xfId="7" quotePrefix="1" applyNumberFormat="1" applyFont="1" applyAlignment="1" applyProtection="1">
      <alignment horizontal="justify" vertical="top" wrapText="1"/>
      <protection locked="0"/>
    </xf>
    <xf numFmtId="0" fontId="7" fillId="0" borderId="0" xfId="7" quotePrefix="1" applyFont="1" applyAlignment="1">
      <alignment horizontal="justify" vertical="top" wrapText="1"/>
    </xf>
    <xf numFmtId="0" fontId="7" fillId="0" borderId="0" xfId="11" quotePrefix="1" applyFont="1" applyAlignment="1">
      <alignment horizontal="justify" vertical="top" wrapText="1"/>
    </xf>
    <xf numFmtId="4" fontId="7" fillId="0" borderId="0" xfId="10" applyNumberFormat="1" applyFont="1" applyAlignment="1">
      <alignment horizontal="right" vertical="top" wrapText="1"/>
    </xf>
    <xf numFmtId="49" fontId="29" fillId="0" borderId="0" xfId="7" applyNumberFormat="1" applyFont="1" applyAlignment="1" applyProtection="1">
      <alignment horizontal="justify" vertical="center" wrapText="1"/>
      <protection locked="0"/>
    </xf>
    <xf numFmtId="4" fontId="12" fillId="0" borderId="0" xfId="7" applyNumberFormat="1" applyFont="1" applyAlignment="1">
      <alignment horizontal="right" vertical="top"/>
    </xf>
    <xf numFmtId="0" fontId="7" fillId="0" borderId="0" xfId="9" applyFont="1" applyAlignment="1" applyProtection="1">
      <alignment horizontal="justify" vertical="top" wrapText="1"/>
      <protection locked="0"/>
    </xf>
    <xf numFmtId="4" fontId="12" fillId="0" borderId="0" xfId="7" applyNumberFormat="1" applyFont="1" applyAlignment="1">
      <alignment horizontal="right" vertical="top" wrapText="1"/>
    </xf>
    <xf numFmtId="49" fontId="7" fillId="0" borderId="0" xfId="7" applyNumberFormat="1" applyFont="1" applyAlignment="1">
      <alignment horizontal="left" vertical="top" wrapText="1"/>
    </xf>
    <xf numFmtId="0" fontId="7" fillId="0" borderId="0" xfId="9" applyFont="1" applyAlignment="1" applyProtection="1">
      <alignment horizontal="justify" wrapText="1"/>
      <protection locked="0"/>
    </xf>
    <xf numFmtId="49" fontId="7" fillId="0" borderId="0" xfId="7" applyNumberFormat="1" applyFont="1" applyAlignment="1">
      <alignment horizontal="left" vertical="top"/>
    </xf>
    <xf numFmtId="49" fontId="7" fillId="0" borderId="0" xfId="7" applyNumberFormat="1" applyFont="1" applyAlignment="1">
      <alignment horizontal="center" vertical="center"/>
    </xf>
    <xf numFmtId="4" fontId="7" fillId="0" borderId="0" xfId="7" applyNumberFormat="1" applyFont="1" applyAlignment="1">
      <alignment horizontal="right" vertical="center"/>
    </xf>
    <xf numFmtId="49" fontId="5" fillId="0" borderId="0" xfId="0" applyNumberFormat="1" applyFont="1" applyAlignment="1">
      <alignment horizontal="left" vertical="top" wrapText="1"/>
    </xf>
    <xf numFmtId="0" fontId="5" fillId="0" borderId="0" xfId="0" applyFont="1" applyAlignment="1">
      <alignment horizontal="right" wrapText="1"/>
    </xf>
    <xf numFmtId="4" fontId="5" fillId="0" borderId="0" xfId="0" applyNumberFormat="1" applyFont="1" applyAlignment="1">
      <alignment horizontal="right" wrapText="1"/>
    </xf>
    <xf numFmtId="0" fontId="5" fillId="0" borderId="0" xfId="0" applyFont="1"/>
    <xf numFmtId="49" fontId="62" fillId="0" borderId="0" xfId="0" applyNumberFormat="1" applyFont="1" applyAlignment="1">
      <alignment horizontal="left" vertical="top"/>
    </xf>
    <xf numFmtId="4" fontId="62" fillId="0" borderId="0" xfId="0" applyNumberFormat="1" applyFont="1" applyAlignment="1">
      <alignment horizontal="right" wrapText="1"/>
    </xf>
    <xf numFmtId="0" fontId="63" fillId="0" borderId="0" xfId="0" applyFont="1" applyAlignment="1">
      <alignment horizontal="left" vertical="center" wrapText="1"/>
    </xf>
    <xf numFmtId="0" fontId="63" fillId="0" borderId="0" xfId="0" applyFont="1" applyAlignment="1">
      <alignment horizontal="center" vertical="center" wrapText="1"/>
    </xf>
    <xf numFmtId="4" fontId="63" fillId="0" borderId="0" xfId="0" applyNumberFormat="1" applyFont="1" applyAlignment="1">
      <alignment horizontal="center" vertical="center" wrapText="1"/>
    </xf>
    <xf numFmtId="4" fontId="5" fillId="0" borderId="0" xfId="0" applyNumberFormat="1" applyFont="1" applyAlignment="1">
      <alignment horizontal="center" vertical="center" wrapText="1"/>
    </xf>
    <xf numFmtId="49" fontId="6" fillId="0" borderId="11" xfId="0" applyNumberFormat="1" applyFont="1" applyBorder="1" applyAlignment="1">
      <alignment horizontal="left" vertical="top"/>
    </xf>
    <xf numFmtId="49" fontId="6" fillId="0" borderId="11" xfId="0" applyNumberFormat="1" applyFont="1" applyBorder="1" applyAlignment="1">
      <alignment horizontal="left" vertical="top" wrapText="1"/>
    </xf>
    <xf numFmtId="0" fontId="5" fillId="0" borderId="11" xfId="0" applyFont="1" applyBorder="1" applyAlignment="1">
      <alignment horizontal="right" wrapText="1"/>
    </xf>
    <xf numFmtId="4" fontId="5" fillId="0" borderId="11" xfId="0" applyNumberFormat="1" applyFont="1" applyBorder="1" applyAlignment="1">
      <alignment horizontal="right" wrapText="1"/>
    </xf>
    <xf numFmtId="49" fontId="64" fillId="0" borderId="0" xfId="0" applyNumberFormat="1" applyFont="1" applyAlignment="1">
      <alignment horizontal="center" vertical="top"/>
    </xf>
    <xf numFmtId="0" fontId="64" fillId="0" borderId="0" xfId="0" applyFont="1" applyAlignment="1">
      <alignment horizontal="justify" vertical="top"/>
    </xf>
    <xf numFmtId="0" fontId="64" fillId="0" borderId="0" xfId="0" applyFont="1" applyAlignment="1">
      <alignment horizontal="center"/>
    </xf>
    <xf numFmtId="0" fontId="64" fillId="0" borderId="0" xfId="0" applyFont="1" applyAlignment="1">
      <alignment horizontal="right"/>
    </xf>
    <xf numFmtId="4" fontId="64" fillId="0" borderId="0" xfId="0" applyNumberFormat="1" applyFont="1" applyAlignment="1">
      <alignment horizontal="right"/>
    </xf>
    <xf numFmtId="49" fontId="6" fillId="0" borderId="0" xfId="0" applyNumberFormat="1" applyFont="1" applyAlignment="1">
      <alignment horizontal="left" vertical="top" wrapText="1"/>
    </xf>
    <xf numFmtId="0" fontId="5" fillId="0" borderId="0" xfId="0" applyFont="1" applyAlignment="1">
      <alignment horizontal="right" vertical="top" wrapText="1"/>
    </xf>
    <xf numFmtId="4" fontId="5" fillId="0" borderId="0" xfId="0" applyNumberFormat="1" applyFont="1" applyAlignment="1">
      <alignment horizontal="right" vertical="top" wrapText="1"/>
    </xf>
    <xf numFmtId="0" fontId="25" fillId="0" borderId="0" xfId="0" applyFont="1" applyAlignment="1">
      <alignment horizontal="left" vertical="top" wrapText="1"/>
    </xf>
    <xf numFmtId="0" fontId="25" fillId="0" borderId="0" xfId="0" applyFont="1" applyAlignment="1">
      <alignment horizontal="right" vertical="top" wrapText="1"/>
    </xf>
    <xf numFmtId="4" fontId="25" fillId="0" borderId="0" xfId="0" applyNumberFormat="1" applyFont="1" applyAlignment="1">
      <alignment horizontal="right" vertical="top" wrapText="1"/>
    </xf>
    <xf numFmtId="0" fontId="25" fillId="0" borderId="0" xfId="0" applyFont="1" applyAlignment="1">
      <alignment horizontal="left" vertical="top"/>
    </xf>
    <xf numFmtId="0" fontId="25" fillId="0" borderId="0" xfId="0" applyFont="1" applyAlignment="1">
      <alignment vertical="center"/>
    </xf>
    <xf numFmtId="49" fontId="5" fillId="0" borderId="0" xfId="0" applyNumberFormat="1" applyFont="1" applyAlignment="1">
      <alignment horizontal="left" vertical="top"/>
    </xf>
    <xf numFmtId="0" fontId="5" fillId="0" borderId="0" xfId="0" applyFont="1" applyAlignment="1">
      <alignment horizontal="right"/>
    </xf>
    <xf numFmtId="0" fontId="5" fillId="7" borderId="0" xfId="0" applyFont="1" applyFill="1" applyAlignment="1">
      <alignment horizontal="left"/>
    </xf>
    <xf numFmtId="0" fontId="5" fillId="0" borderId="0" xfId="0" applyFont="1" applyAlignment="1">
      <alignment horizontal="left"/>
    </xf>
    <xf numFmtId="0" fontId="65" fillId="0" borderId="0" xfId="0" applyFont="1" applyAlignment="1">
      <alignment horizontal="left" vertical="top" wrapText="1"/>
    </xf>
    <xf numFmtId="0" fontId="25" fillId="0" borderId="0" xfId="0" applyFont="1" applyAlignment="1">
      <alignment vertical="top"/>
    </xf>
    <xf numFmtId="0" fontId="25" fillId="0" borderId="0" xfId="0" applyFont="1" applyAlignment="1">
      <alignment horizontal="right"/>
    </xf>
    <xf numFmtId="0" fontId="5" fillId="0" borderId="0" xfId="0" applyFont="1" applyAlignment="1">
      <alignment horizontal="left" vertical="top"/>
    </xf>
    <xf numFmtId="0" fontId="65" fillId="0" borderId="4" xfId="0" applyFont="1" applyBorder="1" applyAlignment="1">
      <alignment horizontal="left" vertical="top"/>
    </xf>
    <xf numFmtId="0" fontId="65" fillId="0" borderId="4" xfId="0" applyFont="1" applyBorder="1" applyAlignment="1">
      <alignment horizontal="left" vertical="top" wrapText="1"/>
    </xf>
    <xf numFmtId="0" fontId="65" fillId="0" borderId="4" xfId="0" applyFont="1" applyBorder="1" applyAlignment="1">
      <alignment horizontal="right"/>
    </xf>
    <xf numFmtId="4" fontId="65" fillId="0" borderId="4" xfId="0" applyNumberFormat="1" applyFont="1" applyBorder="1" applyAlignment="1">
      <alignment horizontal="right" wrapText="1"/>
    </xf>
    <xf numFmtId="4" fontId="6" fillId="0" borderId="4" xfId="0" applyNumberFormat="1" applyFont="1" applyBorder="1" applyAlignment="1">
      <alignment horizontal="right"/>
    </xf>
    <xf numFmtId="0" fontId="6" fillId="0" borderId="0" xfId="0" applyFont="1" applyAlignment="1">
      <alignment horizontal="left"/>
    </xf>
    <xf numFmtId="0" fontId="6" fillId="0" borderId="0" xfId="0" applyFont="1" applyAlignment="1">
      <alignment horizontal="right"/>
    </xf>
    <xf numFmtId="49" fontId="20" fillId="0" borderId="0" xfId="0" applyNumberFormat="1" applyFont="1" applyAlignment="1">
      <alignment horizontal="left" vertical="top" wrapText="1"/>
    </xf>
    <xf numFmtId="0" fontId="6" fillId="0" borderId="4" xfId="0" applyFont="1" applyBorder="1" applyAlignment="1">
      <alignment horizontal="left"/>
    </xf>
    <xf numFmtId="0" fontId="6" fillId="0" borderId="4" xfId="0" applyFont="1" applyBorder="1" applyAlignment="1">
      <alignment horizontal="right"/>
    </xf>
    <xf numFmtId="0" fontId="65" fillId="0" borderId="0" xfId="0" applyFont="1" applyAlignment="1">
      <alignment horizontal="left" vertical="top"/>
    </xf>
    <xf numFmtId="0" fontId="65" fillId="0" borderId="0" xfId="0" applyFont="1" applyAlignment="1">
      <alignment horizontal="right"/>
    </xf>
    <xf numFmtId="4" fontId="65" fillId="0" borderId="0" xfId="0" applyNumberFormat="1" applyFont="1" applyAlignment="1">
      <alignment horizontal="right" wrapText="1"/>
    </xf>
    <xf numFmtId="49" fontId="5" fillId="0" borderId="0" xfId="12" applyNumberFormat="1" applyFont="1" applyAlignment="1" applyProtection="1">
      <alignment horizontal="left" vertical="top" wrapText="1"/>
      <protection locked="0"/>
    </xf>
    <xf numFmtId="49" fontId="5" fillId="0" borderId="0" xfId="0" applyNumberFormat="1" applyFont="1" applyAlignment="1">
      <alignment horizontal="right" vertical="top" wrapText="1"/>
    </xf>
    <xf numFmtId="0" fontId="5" fillId="0" borderId="4" xfId="0" applyFont="1" applyBorder="1" applyAlignment="1">
      <alignment horizontal="right" wrapText="1"/>
    </xf>
    <xf numFmtId="4" fontId="5" fillId="0" borderId="4" xfId="0" applyNumberFormat="1" applyFont="1" applyBorder="1" applyAlignment="1">
      <alignment horizontal="right" wrapText="1"/>
    </xf>
    <xf numFmtId="4" fontId="6" fillId="0" borderId="4" xfId="0" applyNumberFormat="1" applyFont="1" applyBorder="1" applyAlignment="1">
      <alignment horizontal="right" wrapText="1"/>
    </xf>
    <xf numFmtId="49" fontId="6" fillId="0" borderId="0" xfId="0" applyNumberFormat="1" applyFont="1" applyAlignment="1">
      <alignment horizontal="right" vertical="top"/>
    </xf>
    <xf numFmtId="0" fontId="6" fillId="0" borderId="0" xfId="0" applyFont="1" applyAlignment="1">
      <alignment horizontal="right" vertical="top"/>
    </xf>
    <xf numFmtId="49" fontId="6" fillId="0" borderId="0" xfId="0" applyNumberFormat="1" applyFont="1" applyAlignment="1">
      <alignment horizontal="right" vertical="top" wrapText="1"/>
    </xf>
    <xf numFmtId="0" fontId="5" fillId="0" borderId="0" xfId="13" applyFont="1" applyAlignment="1">
      <alignment horizontal="justify" vertical="top" wrapText="1"/>
    </xf>
    <xf numFmtId="49" fontId="5" fillId="0" borderId="0" xfId="0" applyNumberFormat="1" applyFont="1" applyAlignment="1">
      <alignment horizontal="right"/>
    </xf>
    <xf numFmtId="49" fontId="5" fillId="0" borderId="3" xfId="0" applyNumberFormat="1" applyFont="1" applyBorder="1" applyAlignment="1">
      <alignment horizontal="left" vertical="top" wrapText="1"/>
    </xf>
    <xf numFmtId="0" fontId="6" fillId="0" borderId="0" xfId="13" applyFont="1" applyAlignment="1">
      <alignment horizontal="justify" vertical="top" wrapText="1"/>
    </xf>
    <xf numFmtId="49" fontId="5" fillId="0" borderId="0" xfId="0" applyNumberFormat="1" applyFont="1" applyAlignment="1">
      <alignment horizontal="justify" vertical="top" wrapText="1"/>
    </xf>
    <xf numFmtId="0" fontId="5" fillId="0" borderId="0" xfId="14" applyFont="1" applyAlignment="1">
      <alignment horizontal="left" wrapText="1"/>
    </xf>
    <xf numFmtId="0" fontId="5" fillId="0" borderId="0" xfId="13" applyFont="1" applyAlignment="1">
      <alignment horizontal="right"/>
    </xf>
    <xf numFmtId="4" fontId="5" fillId="0" borderId="0" xfId="13" applyNumberFormat="1" applyFont="1" applyAlignment="1">
      <alignment horizontal="right"/>
    </xf>
    <xf numFmtId="0" fontId="5" fillId="0" borderId="3" xfId="13" applyFont="1" applyBorder="1" applyAlignment="1">
      <alignment horizontal="justify" vertical="top" wrapText="1"/>
    </xf>
    <xf numFmtId="0" fontId="5" fillId="0" borderId="0" xfId="13" applyFont="1" applyAlignment="1">
      <alignment horizontal="left" vertical="top" wrapText="1"/>
    </xf>
    <xf numFmtId="0" fontId="5" fillId="0" borderId="0" xfId="14" applyFont="1" applyAlignment="1">
      <alignment horizontal="left" vertical="top" wrapText="1"/>
    </xf>
    <xf numFmtId="0" fontId="25" fillId="0" borderId="0" xfId="0" applyFont="1" applyAlignment="1">
      <alignment horizontal="left"/>
    </xf>
    <xf numFmtId="0" fontId="5" fillId="0" borderId="0" xfId="14" applyFont="1" applyAlignment="1">
      <alignment horizontal="right"/>
    </xf>
    <xf numFmtId="4" fontId="5" fillId="0" borderId="0" xfId="14" applyNumberFormat="1" applyFont="1" applyAlignment="1">
      <alignment horizontal="right"/>
    </xf>
    <xf numFmtId="0" fontId="6" fillId="0" borderId="0" xfId="0" applyFont="1" applyAlignment="1">
      <alignment vertical="center"/>
    </xf>
    <xf numFmtId="49" fontId="6" fillId="0" borderId="0" xfId="0" applyNumberFormat="1" applyFont="1" applyAlignment="1">
      <alignment horizontal="left" vertical="top"/>
    </xf>
    <xf numFmtId="4" fontId="25" fillId="0" borderId="0" xfId="0" applyNumberFormat="1" applyFont="1" applyAlignment="1">
      <alignment horizontal="right"/>
    </xf>
    <xf numFmtId="49" fontId="6" fillId="0" borderId="4" xfId="0" applyNumberFormat="1" applyFont="1" applyBorder="1" applyAlignment="1">
      <alignment horizontal="left" vertical="top" wrapText="1"/>
    </xf>
    <xf numFmtId="0" fontId="6" fillId="0" borderId="0" xfId="0" applyFont="1" applyAlignment="1">
      <alignment horizontal="right" vertical="top" wrapText="1"/>
    </xf>
    <xf numFmtId="4" fontId="6" fillId="0" borderId="0" xfId="0" applyNumberFormat="1" applyFont="1" applyAlignment="1">
      <alignment horizontal="right" vertical="top" wrapText="1"/>
    </xf>
    <xf numFmtId="49" fontId="6" fillId="0" borderId="4" xfId="0" applyNumberFormat="1" applyFont="1" applyBorder="1" applyAlignment="1">
      <alignment horizontal="left" vertical="top"/>
    </xf>
    <xf numFmtId="49" fontId="6" fillId="0" borderId="4" xfId="0" applyNumberFormat="1" applyFont="1" applyBorder="1" applyAlignment="1">
      <alignment horizontal="right" vertical="top"/>
    </xf>
    <xf numFmtId="49" fontId="5" fillId="0" borderId="0" xfId="15" applyNumberFormat="1" applyAlignment="1">
      <alignment horizontal="left" vertical="top" wrapText="1"/>
    </xf>
    <xf numFmtId="49" fontId="6" fillId="0" borderId="0" xfId="15" applyNumberFormat="1" applyFont="1" applyAlignment="1">
      <alignment horizontal="justify" vertical="top" wrapText="1"/>
    </xf>
    <xf numFmtId="49" fontId="6" fillId="0" borderId="3" xfId="0" applyNumberFormat="1" applyFont="1" applyBorder="1" applyAlignment="1">
      <alignment horizontal="left" vertical="top" wrapText="1"/>
    </xf>
    <xf numFmtId="49" fontId="6" fillId="0" borderId="7" xfId="0" applyNumberFormat="1" applyFont="1" applyBorder="1" applyAlignment="1">
      <alignment horizontal="left" vertical="top" wrapText="1"/>
    </xf>
    <xf numFmtId="49" fontId="6" fillId="0" borderId="0" xfId="0" applyNumberFormat="1" applyFont="1" applyAlignment="1">
      <alignment horizontal="left"/>
    </xf>
    <xf numFmtId="49" fontId="5" fillId="0" borderId="7" xfId="0" applyNumberFormat="1" applyFont="1" applyBorder="1" applyAlignment="1">
      <alignment horizontal="left" vertical="top" wrapText="1"/>
    </xf>
    <xf numFmtId="49" fontId="6" fillId="0" borderId="0" xfId="0" applyNumberFormat="1" applyFont="1" applyAlignment="1">
      <alignment horizontal="left" wrapText="1"/>
    </xf>
    <xf numFmtId="0" fontId="5" fillId="0" borderId="0" xfId="0" applyFont="1" applyAlignment="1">
      <alignment horizontal="right" vertical="center" wrapText="1"/>
    </xf>
    <xf numFmtId="0" fontId="5" fillId="0" borderId="0" xfId="0" applyFont="1" applyAlignment="1">
      <alignment vertical="center" wrapText="1"/>
    </xf>
    <xf numFmtId="0" fontId="5" fillId="0" borderId="0" xfId="0" applyFont="1" applyAlignment="1">
      <alignment wrapText="1"/>
    </xf>
    <xf numFmtId="0" fontId="5" fillId="0" borderId="3" xfId="0" applyFont="1" applyBorder="1" applyAlignment="1">
      <alignment vertical="center" wrapText="1"/>
    </xf>
    <xf numFmtId="0" fontId="27" fillId="0" borderId="0" xfId="0" applyFont="1" applyAlignment="1">
      <alignment horizontal="right" vertical="center"/>
    </xf>
    <xf numFmtId="0" fontId="69" fillId="0" borderId="0" xfId="0" applyFont="1" applyAlignment="1">
      <alignment horizontal="right" vertical="center" wrapText="1"/>
    </xf>
    <xf numFmtId="0" fontId="70" fillId="0" borderId="0" xfId="0" applyFont="1"/>
    <xf numFmtId="0" fontId="71" fillId="0" borderId="0" xfId="0" applyFont="1" applyAlignment="1">
      <alignment vertical="center"/>
    </xf>
    <xf numFmtId="0" fontId="69" fillId="0" borderId="0" xfId="0" applyFont="1" applyAlignment="1">
      <alignment vertical="center" wrapText="1"/>
    </xf>
    <xf numFmtId="0" fontId="71" fillId="0" borderId="0" xfId="0" applyFont="1" applyAlignment="1">
      <alignment horizontal="right" vertical="center"/>
    </xf>
    <xf numFmtId="0" fontId="5" fillId="0" borderId="0" xfId="0" applyFont="1" applyAlignment="1">
      <alignment horizontal="justify" vertical="center" wrapText="1"/>
    </xf>
    <xf numFmtId="0" fontId="5" fillId="0" borderId="3" xfId="0" applyFont="1" applyBorder="1" applyAlignment="1">
      <alignment wrapText="1"/>
    </xf>
    <xf numFmtId="0" fontId="5" fillId="0" borderId="7" xfId="0" applyFont="1" applyBorder="1" applyAlignment="1">
      <alignment vertical="top" wrapText="1"/>
    </xf>
    <xf numFmtId="2" fontId="5" fillId="0" borderId="0" xfId="0" applyNumberFormat="1" applyFont="1" applyAlignment="1">
      <alignment horizontal="right" wrapText="1"/>
    </xf>
    <xf numFmtId="4" fontId="5" fillId="0" borderId="0" xfId="0" applyNumberFormat="1" applyFont="1" applyAlignment="1">
      <alignment horizontal="left"/>
    </xf>
    <xf numFmtId="0" fontId="5" fillId="0" borderId="6" xfId="0" applyFont="1" applyBorder="1" applyAlignment="1">
      <alignment horizontal="left"/>
    </xf>
    <xf numFmtId="0" fontId="29" fillId="0" borderId="7" xfId="0" applyFont="1" applyBorder="1" applyAlignment="1">
      <alignment horizontal="left"/>
    </xf>
    <xf numFmtId="0" fontId="5" fillId="0" borderId="7" xfId="0" applyFont="1" applyBorder="1" applyAlignment="1">
      <alignment horizontal="left"/>
    </xf>
    <xf numFmtId="4" fontId="6" fillId="0" borderId="8" xfId="0" applyNumberFormat="1" applyFont="1" applyBorder="1" applyAlignment="1">
      <alignment horizontal="right"/>
    </xf>
    <xf numFmtId="49" fontId="4" fillId="2" borderId="1" xfId="7" applyNumberFormat="1" applyFont="1" applyFill="1" applyBorder="1" applyAlignment="1">
      <alignment horizontal="center" vertical="center"/>
    </xf>
    <xf numFmtId="0" fontId="5" fillId="2" borderId="2" xfId="7" applyFont="1" applyFill="1" applyBorder="1" applyAlignment="1">
      <alignment horizontal="justify" vertical="top"/>
    </xf>
    <xf numFmtId="0" fontId="4" fillId="2" borderId="2" xfId="7" applyFont="1" applyFill="1" applyBorder="1" applyAlignment="1">
      <alignment horizontal="center" vertical="center"/>
    </xf>
    <xf numFmtId="1" fontId="4" fillId="2" borderId="1" xfId="7" applyNumberFormat="1" applyFont="1" applyFill="1" applyBorder="1" applyAlignment="1">
      <alignment horizontal="right" vertical="center"/>
    </xf>
    <xf numFmtId="2" fontId="5" fillId="2" borderId="2" xfId="7" applyNumberFormat="1" applyFont="1" applyFill="1" applyBorder="1" applyAlignment="1">
      <alignment horizontal="center" vertical="center"/>
    </xf>
    <xf numFmtId="2" fontId="4" fillId="2" borderId="12" xfId="7" applyNumberFormat="1" applyFont="1" applyFill="1" applyBorder="1" applyAlignment="1">
      <alignment horizontal="center" vertical="center"/>
    </xf>
    <xf numFmtId="4" fontId="4" fillId="2" borderId="1" xfId="7" applyNumberFormat="1" applyFont="1" applyFill="1" applyBorder="1" applyAlignment="1">
      <alignment horizontal="center"/>
    </xf>
    <xf numFmtId="49" fontId="4" fillId="0" borderId="0" xfId="7" applyNumberFormat="1" applyFont="1" applyAlignment="1">
      <alignment horizontal="center" vertical="center"/>
    </xf>
    <xf numFmtId="0" fontId="5" fillId="0" borderId="0" xfId="7" applyFont="1" applyAlignment="1">
      <alignment horizontal="justify" vertical="top"/>
    </xf>
    <xf numFmtId="0" fontId="72" fillId="0" borderId="0" xfId="7" applyFont="1" applyAlignment="1">
      <alignment horizontal="left"/>
    </xf>
    <xf numFmtId="1" fontId="72" fillId="0" borderId="0" xfId="7" applyNumberFormat="1" applyFont="1" applyAlignment="1">
      <alignment horizontal="right"/>
    </xf>
    <xf numFmtId="4" fontId="5" fillId="0" borderId="0" xfId="7" applyNumberFormat="1" applyFont="1" applyAlignment="1">
      <alignment horizontal="center" vertical="center"/>
    </xf>
    <xf numFmtId="2" fontId="72" fillId="0" borderId="0" xfId="7" applyNumberFormat="1" applyFont="1" applyAlignment="1">
      <alignment horizontal="center" vertical="center"/>
    </xf>
    <xf numFmtId="4" fontId="72" fillId="0" borderId="0" xfId="7" applyNumberFormat="1" applyFont="1" applyAlignment="1">
      <alignment horizontal="center"/>
    </xf>
    <xf numFmtId="0" fontId="73" fillId="0" borderId="0" xfId="7" applyFont="1" applyAlignment="1">
      <alignment horizontal="center" vertical="center"/>
    </xf>
    <xf numFmtId="0" fontId="74" fillId="0" borderId="0" xfId="7" applyFont="1" applyAlignment="1">
      <alignment horizontal="justify" vertical="top"/>
    </xf>
    <xf numFmtId="0" fontId="75" fillId="0" borderId="0" xfId="7" applyFont="1" applyAlignment="1">
      <alignment horizontal="center" vertical="center"/>
    </xf>
    <xf numFmtId="0" fontId="73" fillId="0" borderId="0" xfId="7" applyFont="1" applyAlignment="1">
      <alignment horizontal="center"/>
    </xf>
    <xf numFmtId="0" fontId="5" fillId="0" borderId="0" xfId="16" applyAlignment="1">
      <alignment horizontal="justify" vertical="top" wrapText="1"/>
    </xf>
    <xf numFmtId="0" fontId="23" fillId="0" borderId="0" xfId="17" applyFont="1" applyAlignment="1">
      <alignment horizontal="justify" vertical="top" wrapText="1"/>
    </xf>
    <xf numFmtId="0" fontId="71" fillId="0" borderId="0" xfId="7" applyFont="1" applyAlignment="1">
      <alignment horizontal="justify" vertical="top" wrapText="1"/>
    </xf>
    <xf numFmtId="0" fontId="77" fillId="0" borderId="0" xfId="7" applyFont="1" applyAlignment="1">
      <alignment horizontal="left" vertical="top"/>
    </xf>
    <xf numFmtId="0" fontId="18" fillId="0" borderId="0" xfId="18" applyFont="1" applyAlignment="1">
      <alignment horizontal="justify" vertical="top" wrapText="1" shrinkToFit="1"/>
    </xf>
    <xf numFmtId="0" fontId="77" fillId="0" borderId="0" xfId="19" applyFont="1" applyAlignment="1">
      <alignment horizontal="center"/>
    </xf>
    <xf numFmtId="0" fontId="5" fillId="0" borderId="0" xfId="19" applyFont="1" applyAlignment="1">
      <alignment horizontal="center"/>
    </xf>
    <xf numFmtId="4" fontId="5" fillId="0" borderId="0" xfId="19" applyNumberFormat="1" applyFont="1" applyAlignment="1" applyProtection="1">
      <alignment horizontal="right"/>
      <protection locked="0"/>
    </xf>
    <xf numFmtId="4" fontId="7" fillId="0" borderId="0" xfId="19" applyNumberFormat="1" applyFont="1" applyProtection="1">
      <protection locked="0"/>
    </xf>
    <xf numFmtId="0" fontId="48" fillId="0" borderId="0" xfId="7" applyFont="1" applyAlignment="1">
      <alignment vertical="center" wrapText="1"/>
    </xf>
    <xf numFmtId="1" fontId="5" fillId="0" borderId="0" xfId="7" applyNumberFormat="1" applyFont="1" applyAlignment="1">
      <alignment horizontal="left" vertical="top"/>
    </xf>
    <xf numFmtId="0" fontId="0" fillId="0" borderId="0" xfId="18" applyFont="1" applyAlignment="1">
      <alignment horizontal="justify" vertical="top" wrapText="1" shrinkToFit="1"/>
    </xf>
    <xf numFmtId="0" fontId="5" fillId="0" borderId="0" xfId="18" applyAlignment="1">
      <alignment horizontal="justify" vertical="top" wrapText="1" shrinkToFit="1"/>
    </xf>
    <xf numFmtId="0" fontId="23" fillId="0" borderId="0" xfId="18" applyFont="1" applyAlignment="1">
      <alignment horizontal="justify" vertical="top" wrapText="1" shrinkToFit="1"/>
    </xf>
    <xf numFmtId="0" fontId="77" fillId="0" borderId="0" xfId="19" applyFont="1" applyAlignment="1">
      <alignment horizontal="justify" vertical="top"/>
    </xf>
    <xf numFmtId="4" fontId="5" fillId="0" borderId="13" xfId="19" applyNumberFormat="1" applyFont="1" applyBorder="1" applyAlignment="1" applyProtection="1">
      <alignment horizontal="right"/>
      <protection locked="0"/>
    </xf>
    <xf numFmtId="0" fontId="80" fillId="0" borderId="0" xfId="7" applyFont="1" applyAlignment="1">
      <alignment vertical="center"/>
    </xf>
    <xf numFmtId="4" fontId="7" fillId="0" borderId="13" xfId="7" applyNumberFormat="1" applyFont="1" applyBorder="1"/>
    <xf numFmtId="49" fontId="5" fillId="0" borderId="0" xfId="7" applyNumberFormat="1" applyFont="1" applyAlignment="1">
      <alignment horizontal="left" vertical="top"/>
    </xf>
    <xf numFmtId="0" fontId="7" fillId="0" borderId="0" xfId="7" applyFont="1"/>
    <xf numFmtId="0" fontId="5" fillId="0" borderId="0" xfId="7" applyFont="1" applyAlignment="1">
      <alignment horizontal="center"/>
    </xf>
    <xf numFmtId="4" fontId="7" fillId="0" borderId="0" xfId="19" applyNumberFormat="1" applyFont="1" applyAlignment="1" applyProtection="1">
      <alignment horizontal="right"/>
      <protection locked="0"/>
    </xf>
    <xf numFmtId="4" fontId="7" fillId="0" borderId="0" xfId="7" applyNumberFormat="1" applyFont="1"/>
    <xf numFmtId="0" fontId="5" fillId="0" borderId="0" xfId="7" applyFont="1" applyAlignment="1">
      <alignment horizontal="justify" vertical="top" wrapText="1"/>
    </xf>
    <xf numFmtId="0" fontId="5" fillId="0" borderId="0" xfId="7" applyFont="1"/>
    <xf numFmtId="4" fontId="5" fillId="0" borderId="0" xfId="7" applyNumberFormat="1" applyFont="1" applyAlignment="1" applyProtection="1">
      <alignment horizontal="right" vertical="center"/>
      <protection locked="0"/>
    </xf>
    <xf numFmtId="171" fontId="6" fillId="0" borderId="0" xfId="7" applyNumberFormat="1" applyFont="1"/>
    <xf numFmtId="0" fontId="7" fillId="0" borderId="0" xfId="7" applyFont="1" applyAlignment="1">
      <alignment horizontal="center"/>
    </xf>
    <xf numFmtId="1" fontId="7" fillId="0" borderId="0" xfId="7" applyNumberFormat="1" applyFont="1" applyAlignment="1">
      <alignment horizontal="center"/>
    </xf>
    <xf numFmtId="4" fontId="7" fillId="0" borderId="0" xfId="7" applyNumberFormat="1" applyFont="1" applyAlignment="1" applyProtection="1">
      <alignment horizontal="right" vertical="center"/>
      <protection locked="0"/>
    </xf>
    <xf numFmtId="4" fontId="5" fillId="0" borderId="0" xfId="7" applyNumberFormat="1" applyFont="1" applyProtection="1">
      <protection locked="0"/>
    </xf>
    <xf numFmtId="0" fontId="4" fillId="0" borderId="0" xfId="7" applyFont="1" applyAlignment="1">
      <alignment horizontal="justify" vertical="top"/>
    </xf>
    <xf numFmtId="0" fontId="81" fillId="0" borderId="0" xfId="7" applyFont="1" applyAlignment="1">
      <alignment horizontal="justify" vertical="top" wrapText="1"/>
    </xf>
    <xf numFmtId="0" fontId="27" fillId="0" borderId="0" xfId="7" applyFont="1" applyAlignment="1">
      <alignment horizontal="justify" vertical="top"/>
    </xf>
    <xf numFmtId="49" fontId="4" fillId="0" borderId="0" xfId="7" applyNumberFormat="1" applyFont="1" applyAlignment="1">
      <alignment horizontal="left" vertical="top"/>
    </xf>
    <xf numFmtId="0" fontId="4" fillId="0" borderId="0" xfId="7" applyFont="1" applyAlignment="1">
      <alignment horizontal="left"/>
    </xf>
    <xf numFmtId="1" fontId="4" fillId="0" borderId="0" xfId="7" applyNumberFormat="1" applyFont="1" applyAlignment="1">
      <alignment horizontal="right"/>
    </xf>
    <xf numFmtId="4" fontId="4" fillId="0" borderId="0" xfId="7" applyNumberFormat="1" applyFont="1" applyAlignment="1" applyProtection="1">
      <alignment horizontal="right" vertical="center"/>
      <protection locked="0"/>
    </xf>
    <xf numFmtId="2" fontId="4" fillId="0" borderId="0" xfId="7" applyNumberFormat="1" applyFont="1" applyAlignment="1" applyProtection="1">
      <alignment horizontal="right" vertical="center"/>
      <protection locked="0"/>
    </xf>
    <xf numFmtId="4" fontId="4" fillId="0" borderId="0" xfId="7" applyNumberFormat="1" applyFont="1" applyProtection="1">
      <protection locked="0"/>
    </xf>
    <xf numFmtId="4" fontId="72" fillId="0" borderId="0" xfId="7" applyNumberFormat="1" applyFont="1" applyProtection="1">
      <protection locked="0"/>
    </xf>
    <xf numFmtId="0" fontId="4" fillId="0" borderId="0" xfId="7" applyFont="1"/>
    <xf numFmtId="0" fontId="4" fillId="0" borderId="0" xfId="7" applyFont="1" applyAlignment="1">
      <alignment horizontal="center"/>
    </xf>
    <xf numFmtId="1" fontId="4" fillId="0" borderId="0" xfId="7" applyNumberFormat="1" applyFont="1" applyAlignment="1">
      <alignment horizontal="center"/>
    </xf>
    <xf numFmtId="4" fontId="82" fillId="0" borderId="0" xfId="7" applyNumberFormat="1" applyFont="1"/>
    <xf numFmtId="0" fontId="5" fillId="0" borderId="0" xfId="7" applyFont="1" applyAlignment="1">
      <alignment vertical="top"/>
    </xf>
    <xf numFmtId="0" fontId="63" fillId="0" borderId="0" xfId="7" applyFont="1"/>
    <xf numFmtId="0" fontId="20" fillId="0" borderId="0" xfId="7" applyFont="1" applyAlignment="1">
      <alignment horizontal="justify" vertical="top"/>
    </xf>
    <xf numFmtId="14" fontId="5" fillId="0" borderId="0" xfId="7" applyNumberFormat="1" applyFont="1" applyAlignment="1">
      <alignment vertical="top"/>
    </xf>
    <xf numFmtId="0" fontId="83" fillId="0" borderId="0" xfId="7" applyFont="1" applyAlignment="1">
      <alignment horizontal="justify" vertical="top"/>
    </xf>
    <xf numFmtId="4" fontId="4" fillId="0" borderId="14" xfId="7" applyNumberFormat="1" applyFont="1" applyBorder="1" applyAlignment="1" applyProtection="1">
      <alignment horizontal="right" vertical="center"/>
      <protection locked="0"/>
    </xf>
    <xf numFmtId="2" fontId="72" fillId="0" borderId="0" xfId="7" applyNumberFormat="1" applyFont="1" applyAlignment="1" applyProtection="1">
      <alignment horizontal="right" vertical="center"/>
      <protection locked="0"/>
    </xf>
    <xf numFmtId="0" fontId="6" fillId="0" borderId="0" xfId="7" applyFont="1" applyAlignment="1">
      <alignment horizontal="left" vertical="center"/>
    </xf>
    <xf numFmtId="0" fontId="6" fillId="0" borderId="0" xfId="7" applyFont="1" applyAlignment="1">
      <alignment horizontal="center" vertical="center"/>
    </xf>
    <xf numFmtId="1" fontId="6" fillId="0" borderId="0" xfId="7" applyNumberFormat="1" applyFont="1" applyAlignment="1">
      <alignment horizontal="center"/>
    </xf>
    <xf numFmtId="4" fontId="6" fillId="0" borderId="0" xfId="7" applyNumberFormat="1" applyFont="1" applyAlignment="1">
      <alignment horizontal="right" vertical="center"/>
    </xf>
    <xf numFmtId="4" fontId="74" fillId="0" borderId="0" xfId="7" applyNumberFormat="1" applyFont="1" applyAlignment="1">
      <alignment horizontal="right"/>
    </xf>
    <xf numFmtId="0" fontId="5" fillId="0" borderId="0" xfId="7" applyFont="1" applyAlignment="1">
      <alignment horizontal="justify" wrapText="1"/>
    </xf>
    <xf numFmtId="0" fontId="7" fillId="0" borderId="0" xfId="7" applyFont="1" applyAlignment="1">
      <alignment horizontal="left"/>
    </xf>
    <xf numFmtId="1" fontId="7" fillId="0" borderId="0" xfId="7" applyNumberFormat="1" applyFont="1" applyAlignment="1">
      <alignment horizontal="right"/>
    </xf>
    <xf numFmtId="0" fontId="5" fillId="0" borderId="0" xfId="7" applyFont="1" applyProtection="1">
      <protection locked="0"/>
    </xf>
    <xf numFmtId="0" fontId="13" fillId="0" borderId="0" xfId="7" applyFont="1"/>
    <xf numFmtId="0" fontId="84" fillId="0" borderId="0" xfId="7" applyFont="1"/>
    <xf numFmtId="0" fontId="63" fillId="0" borderId="0" xfId="7" applyFont="1" applyAlignment="1">
      <alignment horizontal="right" vertical="top"/>
    </xf>
    <xf numFmtId="0" fontId="85" fillId="0" borderId="0" xfId="7" applyFont="1" applyAlignment="1">
      <alignment horizontal="center"/>
    </xf>
    <xf numFmtId="0" fontId="85" fillId="0" borderId="0" xfId="7" applyFont="1"/>
    <xf numFmtId="176" fontId="4" fillId="0" borderId="0" xfId="7" applyNumberFormat="1" applyFont="1"/>
    <xf numFmtId="0" fontId="4" fillId="0" borderId="0" xfId="7" applyFont="1" applyAlignment="1">
      <alignment horizontal="justify"/>
    </xf>
    <xf numFmtId="2" fontId="4" fillId="0" borderId="0" xfId="7" applyNumberFormat="1" applyFont="1" applyAlignment="1">
      <alignment horizontal="right" vertical="center"/>
    </xf>
    <xf numFmtId="0" fontId="72" fillId="0" borderId="0" xfId="7" applyFont="1"/>
    <xf numFmtId="4" fontId="5" fillId="0" borderId="13" xfId="7" applyNumberFormat="1" applyFont="1" applyBorder="1" applyAlignment="1" applyProtection="1">
      <alignment horizontal="right"/>
      <protection locked="0"/>
    </xf>
    <xf numFmtId="4" fontId="5" fillId="0" borderId="0" xfId="7" applyNumberFormat="1" applyFont="1" applyAlignment="1" applyProtection="1">
      <alignment horizontal="right"/>
      <protection locked="0"/>
    </xf>
    <xf numFmtId="0" fontId="80" fillId="0" borderId="0" xfId="7" applyFont="1" applyAlignment="1">
      <alignment horizontal="center"/>
    </xf>
    <xf numFmtId="1" fontId="72" fillId="0" borderId="0" xfId="7" applyNumberFormat="1" applyFont="1" applyAlignment="1">
      <alignment horizontal="center"/>
    </xf>
    <xf numFmtId="4" fontId="4" fillId="0" borderId="0" xfId="7" applyNumberFormat="1" applyFont="1" applyAlignment="1" applyProtection="1">
      <alignment horizontal="right"/>
      <protection locked="0"/>
    </xf>
    <xf numFmtId="2" fontId="72" fillId="0" borderId="0" xfId="7" applyNumberFormat="1" applyFont="1" applyAlignment="1">
      <alignment horizontal="right" vertical="center"/>
    </xf>
    <xf numFmtId="4" fontId="72" fillId="0" borderId="0" xfId="7" applyNumberFormat="1" applyFont="1"/>
    <xf numFmtId="0" fontId="30" fillId="0" borderId="0" xfId="7" applyAlignment="1">
      <alignment horizontal="center"/>
    </xf>
    <xf numFmtId="49" fontId="72" fillId="0" borderId="0" xfId="7" applyNumberFormat="1" applyFont="1" applyAlignment="1">
      <alignment horizontal="left" vertical="top"/>
    </xf>
    <xf numFmtId="4" fontId="4" fillId="0" borderId="0" xfId="7" applyNumberFormat="1" applyFont="1"/>
    <xf numFmtId="0" fontId="86" fillId="0" borderId="0" xfId="7" applyFont="1" applyAlignment="1">
      <alignment horizontal="center"/>
    </xf>
    <xf numFmtId="49" fontId="80" fillId="0" borderId="0" xfId="7" applyNumberFormat="1" applyFont="1" applyAlignment="1">
      <alignment horizontal="left" vertical="top"/>
    </xf>
    <xf numFmtId="0" fontId="80" fillId="0" borderId="0" xfId="7" applyFont="1" applyAlignment="1">
      <alignment horizontal="justify" vertical="top"/>
    </xf>
    <xf numFmtId="0" fontId="80" fillId="0" borderId="0" xfId="7" applyFont="1" applyAlignment="1">
      <alignment horizontal="left" vertical="center"/>
    </xf>
    <xf numFmtId="1" fontId="80" fillId="0" borderId="0" xfId="7" applyNumberFormat="1" applyFont="1" applyAlignment="1">
      <alignment horizontal="center" vertical="center"/>
    </xf>
    <xf numFmtId="4" fontId="80" fillId="0" borderId="0" xfId="7" applyNumberFormat="1" applyFont="1" applyAlignment="1">
      <alignment horizontal="right" vertical="center"/>
    </xf>
    <xf numFmtId="2" fontId="80" fillId="0" borderId="0" xfId="7" applyNumberFormat="1" applyFont="1" applyAlignment="1">
      <alignment horizontal="right" vertical="center"/>
    </xf>
    <xf numFmtId="4" fontId="80" fillId="0" borderId="0" xfId="7" applyNumberFormat="1" applyFont="1"/>
    <xf numFmtId="4" fontId="72" fillId="0" borderId="0" xfId="7" applyNumberFormat="1" applyFont="1" applyAlignment="1" applyProtection="1">
      <alignment horizontal="right" vertical="center"/>
      <protection locked="0"/>
    </xf>
    <xf numFmtId="0" fontId="88" fillId="0" borderId="0" xfId="7" applyFont="1" applyAlignment="1">
      <alignment vertical="center"/>
    </xf>
    <xf numFmtId="164" fontId="5" fillId="0" borderId="0" xfId="7" applyNumberFormat="1" applyFont="1" applyAlignment="1" applyProtection="1">
      <alignment horizontal="justify" vertical="top"/>
      <protection locked="0"/>
    </xf>
    <xf numFmtId="164" fontId="80" fillId="0" borderId="0" xfId="7" applyNumberFormat="1" applyFont="1" applyProtection="1">
      <protection locked="0"/>
    </xf>
    <xf numFmtId="0" fontId="5" fillId="0" borderId="0" xfId="7" applyFont="1" applyAlignment="1">
      <alignment horizontal="left" vertical="top" wrapText="1"/>
    </xf>
    <xf numFmtId="0" fontId="5" fillId="0" borderId="0" xfId="7" applyFont="1" applyAlignment="1">
      <alignment horizontal="center" vertical="top"/>
    </xf>
    <xf numFmtId="4" fontId="5" fillId="0" borderId="0" xfId="7" applyNumberFormat="1" applyFont="1" applyAlignment="1" applyProtection="1">
      <alignment vertical="center"/>
      <protection locked="0"/>
    </xf>
    <xf numFmtId="2" fontId="5" fillId="0" borderId="0" xfId="7" applyNumberFormat="1" applyFont="1" applyAlignment="1" applyProtection="1">
      <alignment vertical="center"/>
      <protection locked="0"/>
    </xf>
    <xf numFmtId="0" fontId="5" fillId="0" borderId="0" xfId="7" applyFont="1" applyAlignment="1">
      <alignment horizontal="center" vertical="center"/>
    </xf>
    <xf numFmtId="49" fontId="89" fillId="0" borderId="0" xfId="7" applyNumberFormat="1" applyFont="1" applyAlignment="1">
      <alignment horizontal="center" vertical="center"/>
    </xf>
    <xf numFmtId="49" fontId="4" fillId="0" borderId="0" xfId="7" applyNumberFormat="1" applyFont="1" applyAlignment="1">
      <alignment horizontal="justify" vertical="top"/>
    </xf>
    <xf numFmtId="0" fontId="81" fillId="0" borderId="0" xfId="7" applyFont="1" applyAlignment="1">
      <alignment horizontal="center" vertical="top" wrapText="1"/>
    </xf>
    <xf numFmtId="1" fontId="81" fillId="0" borderId="0" xfId="7" applyNumberFormat="1" applyFont="1" applyAlignment="1">
      <alignment horizontal="center" vertical="top" wrapText="1"/>
    </xf>
    <xf numFmtId="4" fontId="90" fillId="0" borderId="0" xfId="7" applyNumberFormat="1" applyFont="1" applyAlignment="1" applyProtection="1">
      <alignment vertical="top" wrapText="1"/>
      <protection locked="0"/>
    </xf>
    <xf numFmtId="177" fontId="91" fillId="0" borderId="0" xfId="7" applyNumberFormat="1" applyFont="1" applyAlignment="1" applyProtection="1">
      <alignment vertical="top" wrapText="1"/>
      <protection locked="0"/>
    </xf>
    <xf numFmtId="0" fontId="77" fillId="0" borderId="0" xfId="7" applyFont="1" applyAlignment="1">
      <alignment horizontal="center"/>
    </xf>
    <xf numFmtId="1" fontId="5" fillId="0" borderId="0" xfId="7" applyNumberFormat="1" applyFont="1" applyAlignment="1">
      <alignment horizontal="center"/>
    </xf>
    <xf numFmtId="4" fontId="5" fillId="0" borderId="0" xfId="7" applyNumberFormat="1" applyFont="1" applyAlignment="1">
      <alignment horizontal="right"/>
    </xf>
    <xf numFmtId="4" fontId="77" fillId="0" borderId="0" xfId="7" applyNumberFormat="1" applyFont="1" applyAlignment="1">
      <alignment horizontal="right"/>
    </xf>
    <xf numFmtId="0" fontId="5" fillId="0" borderId="0" xfId="7" applyFont="1" applyAlignment="1">
      <alignment horizontal="left" vertical="top"/>
    </xf>
    <xf numFmtId="0" fontId="5" fillId="0" borderId="0" xfId="18" applyAlignment="1">
      <alignment horizontal="justify" vertical="top"/>
    </xf>
    <xf numFmtId="171" fontId="5" fillId="0" borderId="0" xfId="7" applyNumberFormat="1" applyFont="1" applyAlignment="1" applyProtection="1">
      <alignment horizontal="right" vertical="center"/>
      <protection locked="0"/>
    </xf>
    <xf numFmtId="2" fontId="7" fillId="0" borderId="0" xfId="7" applyNumberFormat="1" applyFont="1" applyAlignment="1" applyProtection="1">
      <alignment horizontal="right" vertical="center"/>
      <protection locked="0"/>
    </xf>
    <xf numFmtId="171" fontId="5" fillId="0" borderId="0" xfId="7" applyNumberFormat="1" applyFont="1" applyProtection="1">
      <protection locked="0"/>
    </xf>
    <xf numFmtId="4" fontId="5" fillId="0" borderId="13" xfId="7" applyNumberFormat="1" applyFont="1" applyBorder="1" applyAlignment="1" applyProtection="1">
      <alignment horizontal="right" vertical="top"/>
      <protection locked="0"/>
    </xf>
    <xf numFmtId="0" fontId="5" fillId="0" borderId="0" xfId="7" applyFont="1" applyAlignment="1" applyProtection="1">
      <alignment horizontal="justify" vertical="top"/>
      <protection locked="0"/>
    </xf>
    <xf numFmtId="49" fontId="5" fillId="0" borderId="0" xfId="7" applyNumberFormat="1" applyFont="1" applyAlignment="1">
      <alignment horizontal="left" vertical="center"/>
    </xf>
    <xf numFmtId="1" fontId="5" fillId="0" borderId="0" xfId="7" applyNumberFormat="1" applyFont="1" applyAlignment="1">
      <alignment horizontal="center" vertical="center"/>
    </xf>
    <xf numFmtId="2" fontId="5" fillId="0" borderId="0" xfId="7" applyNumberFormat="1" applyFont="1" applyAlignment="1">
      <alignment horizontal="right" vertical="center"/>
    </xf>
    <xf numFmtId="4" fontId="5" fillId="0" borderId="0" xfId="7" applyNumberFormat="1" applyFont="1" applyAlignment="1">
      <alignment vertical="center"/>
    </xf>
    <xf numFmtId="0" fontId="28" fillId="0" borderId="0" xfId="7" applyFont="1" applyAlignment="1">
      <alignment horizontal="center" vertical="center"/>
    </xf>
    <xf numFmtId="0" fontId="74" fillId="0" borderId="0" xfId="7" applyFont="1" applyAlignment="1">
      <alignment horizontal="left" vertical="center"/>
    </xf>
    <xf numFmtId="0" fontId="23" fillId="0" borderId="0" xfId="7" applyFont="1" applyAlignment="1">
      <alignment wrapText="1"/>
    </xf>
    <xf numFmtId="178" fontId="6" fillId="0" borderId="0" xfId="7" applyNumberFormat="1" applyFont="1" applyAlignment="1">
      <alignment horizontal="center"/>
    </xf>
    <xf numFmtId="0" fontId="5" fillId="0" borderId="0" xfId="18" applyAlignment="1">
      <alignment horizontal="center"/>
    </xf>
    <xf numFmtId="0" fontId="5" fillId="0" borderId="0" xfId="7" applyFont="1" applyAlignment="1">
      <alignment horizontal="right"/>
    </xf>
    <xf numFmtId="0" fontId="23" fillId="0" borderId="0" xfId="7" applyFont="1" applyAlignment="1">
      <alignment horizontal="justify" vertical="top" wrapText="1"/>
    </xf>
    <xf numFmtId="0" fontId="5" fillId="0" borderId="0" xfId="7" applyFont="1" applyAlignment="1">
      <alignment vertical="top" wrapText="1"/>
    </xf>
    <xf numFmtId="0" fontId="25" fillId="0" borderId="0" xfId="20" applyFont="1" applyAlignment="1">
      <alignment horizontal="center" wrapText="1"/>
    </xf>
    <xf numFmtId="178" fontId="6" fillId="0" borderId="0" xfId="7" applyNumberFormat="1" applyFont="1"/>
    <xf numFmtId="0" fontId="5" fillId="0" borderId="0" xfId="7" applyFont="1" applyAlignment="1">
      <alignment wrapText="1"/>
    </xf>
    <xf numFmtId="0" fontId="25" fillId="0" borderId="0" xfId="7" applyFont="1" applyAlignment="1">
      <alignment horizontal="justify" vertical="top" wrapText="1"/>
    </xf>
    <xf numFmtId="0" fontId="25" fillId="0" borderId="0" xfId="7" applyFont="1" applyAlignment="1">
      <alignment vertical="top" wrapText="1"/>
    </xf>
    <xf numFmtId="0" fontId="92" fillId="0" borderId="0" xfId="7" applyFont="1" applyAlignment="1">
      <alignment horizontal="justify" vertical="top" wrapText="1"/>
    </xf>
    <xf numFmtId="178" fontId="93" fillId="0" borderId="0" xfId="7" applyNumberFormat="1" applyFont="1"/>
    <xf numFmtId="0" fontId="7" fillId="0" borderId="0" xfId="7" applyFont="1" applyAlignment="1">
      <alignment horizontal="left" vertical="top" wrapText="1"/>
    </xf>
    <xf numFmtId="0" fontId="25" fillId="0" borderId="0" xfId="7" applyFont="1" applyAlignment="1">
      <alignment horizontal="justify" vertical="top"/>
    </xf>
    <xf numFmtId="0" fontId="6" fillId="0" borderId="0" xfId="7" applyFont="1" applyAlignment="1">
      <alignment horizontal="center" vertical="top" wrapText="1"/>
    </xf>
    <xf numFmtId="0" fontId="5" fillId="0" borderId="0" xfId="7" applyFont="1" applyAlignment="1">
      <alignment horizontal="center" vertical="top" wrapText="1"/>
    </xf>
    <xf numFmtId="1" fontId="5" fillId="0" borderId="0" xfId="7" applyNumberFormat="1" applyFont="1" applyAlignment="1">
      <alignment horizontal="center" wrapText="1"/>
    </xf>
    <xf numFmtId="4" fontId="5" fillId="0" borderId="0" xfId="7" applyNumberFormat="1" applyFont="1" applyAlignment="1">
      <alignment horizontal="right" vertical="center"/>
    </xf>
    <xf numFmtId="4" fontId="4" fillId="0" borderId="0" xfId="7" applyNumberFormat="1" applyFont="1" applyAlignment="1">
      <alignment horizontal="right"/>
    </xf>
    <xf numFmtId="0" fontId="4" fillId="0" borderId="0" xfId="7" applyFont="1" applyAlignment="1">
      <alignment horizontal="justify" vertical="top" wrapText="1"/>
    </xf>
    <xf numFmtId="0" fontId="4" fillId="0" borderId="0" xfId="7" applyFont="1" applyAlignment="1">
      <alignment horizontal="center" wrapText="1"/>
    </xf>
    <xf numFmtId="2" fontId="4" fillId="0" borderId="0" xfId="7" applyNumberFormat="1" applyFont="1" applyAlignment="1">
      <alignment horizontal="right"/>
    </xf>
    <xf numFmtId="2" fontId="72" fillId="0" borderId="0" xfId="7" applyNumberFormat="1" applyFont="1" applyAlignment="1">
      <alignment horizontal="right"/>
    </xf>
    <xf numFmtId="4" fontId="5" fillId="0" borderId="14" xfId="7" applyNumberFormat="1" applyFont="1" applyBorder="1" applyAlignment="1" applyProtection="1">
      <alignment horizontal="right"/>
      <protection locked="0"/>
    </xf>
    <xf numFmtId="0" fontId="7" fillId="0" borderId="0" xfId="18" applyFont="1" applyAlignment="1">
      <alignment horizontal="center"/>
    </xf>
    <xf numFmtId="4" fontId="5" fillId="0" borderId="0" xfId="7" applyNumberFormat="1" applyFont="1"/>
    <xf numFmtId="4" fontId="13" fillId="0" borderId="0" xfId="7" applyNumberFormat="1" applyFont="1"/>
    <xf numFmtId="171" fontId="13" fillId="0" borderId="0" xfId="7" applyNumberFormat="1" applyFont="1"/>
    <xf numFmtId="4" fontId="6" fillId="0" borderId="0" xfId="7" applyNumberFormat="1" applyFont="1"/>
    <xf numFmtId="0" fontId="6" fillId="0" borderId="0" xfId="7" applyFont="1"/>
    <xf numFmtId="0" fontId="5" fillId="0" borderId="0" xfId="20" applyFont="1" applyAlignment="1">
      <alignment horizontal="left" vertical="top"/>
    </xf>
    <xf numFmtId="0" fontId="5" fillId="0" borderId="0" xfId="20" applyFont="1" applyAlignment="1">
      <alignment horizontal="justify" vertical="top" wrapText="1"/>
    </xf>
    <xf numFmtId="0" fontId="5" fillId="0" borderId="0" xfId="20" applyFont="1" applyAlignment="1">
      <alignment horizontal="center"/>
    </xf>
    <xf numFmtId="1" fontId="5" fillId="0" borderId="0" xfId="20" applyNumberFormat="1" applyFont="1" applyAlignment="1">
      <alignment horizontal="center"/>
    </xf>
    <xf numFmtId="169" fontId="5" fillId="0" borderId="0" xfId="7" applyNumberFormat="1" applyFont="1" applyAlignment="1" applyProtection="1">
      <alignment horizontal="right" vertical="center"/>
      <protection locked="0"/>
    </xf>
    <xf numFmtId="169" fontId="4" fillId="0" borderId="0" xfId="7" applyNumberFormat="1" applyFont="1" applyAlignment="1" applyProtection="1">
      <alignment horizontal="right" vertical="center"/>
      <protection locked="0"/>
    </xf>
    <xf numFmtId="4" fontId="7" fillId="0" borderId="0" xfId="7" applyNumberFormat="1" applyFont="1" applyProtection="1">
      <protection locked="0"/>
    </xf>
    <xf numFmtId="0" fontId="4" fillId="0" borderId="0" xfId="7" applyFont="1" applyAlignment="1">
      <alignment horizontal="left" wrapText="1"/>
    </xf>
    <xf numFmtId="4" fontId="5" fillId="0" borderId="14" xfId="7" applyNumberFormat="1" applyFont="1" applyBorder="1" applyAlignment="1">
      <alignment horizontal="right" vertical="center"/>
    </xf>
    <xf numFmtId="49" fontId="5" fillId="0" borderId="0" xfId="19" applyNumberFormat="1" applyFont="1" applyAlignment="1">
      <alignment horizontal="left" vertical="top"/>
    </xf>
    <xf numFmtId="0" fontId="5" fillId="0" borderId="0" xfId="19" applyFont="1" applyAlignment="1">
      <alignment horizontal="justify" vertical="top"/>
    </xf>
    <xf numFmtId="0" fontId="5" fillId="0" borderId="0" xfId="19" applyFont="1" applyAlignment="1">
      <alignment horizontal="center" vertical="top" wrapText="1"/>
    </xf>
    <xf numFmtId="1" fontId="5" fillId="0" borderId="0" xfId="19" applyNumberFormat="1" applyFont="1" applyAlignment="1">
      <alignment horizontal="center" vertical="center"/>
    </xf>
    <xf numFmtId="4" fontId="5" fillId="0" borderId="0" xfId="19" applyNumberFormat="1" applyFont="1" applyAlignment="1" applyProtection="1">
      <alignment horizontal="right" vertical="center"/>
      <protection locked="0"/>
    </xf>
    <xf numFmtId="49" fontId="5" fillId="0" borderId="0" xfId="19" applyNumberFormat="1" applyFont="1" applyAlignment="1">
      <alignment horizontal="center" vertical="top"/>
    </xf>
    <xf numFmtId="0" fontId="5" fillId="0" borderId="0" xfId="19" applyFont="1" applyAlignment="1">
      <alignment horizontal="center" vertical="top"/>
    </xf>
    <xf numFmtId="4" fontId="7" fillId="0" borderId="13" xfId="19" applyNumberFormat="1" applyFont="1" applyBorder="1" applyAlignment="1" applyProtection="1">
      <alignment horizontal="right"/>
      <protection locked="0"/>
    </xf>
    <xf numFmtId="4" fontId="5" fillId="0" borderId="14" xfId="7" applyNumberFormat="1" applyFont="1" applyBorder="1" applyAlignment="1" applyProtection="1">
      <alignment horizontal="right" vertical="center"/>
      <protection locked="0"/>
    </xf>
    <xf numFmtId="2" fontId="5" fillId="0" borderId="0" xfId="7" applyNumberFormat="1" applyFont="1" applyAlignment="1" applyProtection="1">
      <alignment horizontal="right"/>
      <protection locked="0"/>
    </xf>
    <xf numFmtId="0" fontId="5" fillId="0" borderId="0" xfId="7" applyFont="1" applyAlignment="1">
      <alignment horizontal="center" wrapText="1"/>
    </xf>
    <xf numFmtId="2" fontId="80" fillId="0" borderId="0" xfId="7" applyNumberFormat="1" applyFont="1" applyAlignment="1" applyProtection="1">
      <alignment horizontal="right"/>
      <protection locked="0"/>
    </xf>
    <xf numFmtId="4" fontId="7" fillId="0" borderId="13" xfId="7" applyNumberFormat="1" applyFont="1" applyBorder="1" applyAlignment="1">
      <alignment vertical="center"/>
    </xf>
    <xf numFmtId="0" fontId="7" fillId="0" borderId="0" xfId="7" applyFont="1" applyAlignment="1">
      <alignment horizontal="center" vertical="center"/>
    </xf>
    <xf numFmtId="4" fontId="84" fillId="0" borderId="0" xfId="7" applyNumberFormat="1" applyFont="1" applyProtection="1">
      <protection locked="0"/>
    </xf>
    <xf numFmtId="49" fontId="6" fillId="0" borderId="7" xfId="7" applyNumberFormat="1" applyFont="1" applyBorder="1" applyAlignment="1">
      <alignment horizontal="left" vertical="center"/>
    </xf>
    <xf numFmtId="0" fontId="6" fillId="0" borderId="7" xfId="7" applyFont="1" applyBorder="1" applyAlignment="1">
      <alignment horizontal="justify" vertical="top"/>
    </xf>
    <xf numFmtId="0" fontId="6" fillId="0" borderId="7" xfId="7" applyFont="1" applyBorder="1" applyAlignment="1">
      <alignment horizontal="center" vertical="center"/>
    </xf>
    <xf numFmtId="1" fontId="6" fillId="0" borderId="7" xfId="7" applyNumberFormat="1" applyFont="1" applyBorder="1" applyAlignment="1">
      <alignment horizontal="center"/>
    </xf>
    <xf numFmtId="4" fontId="6" fillId="0" borderId="7" xfId="7" applyNumberFormat="1" applyFont="1" applyBorder="1" applyAlignment="1" applyProtection="1">
      <alignment horizontal="right" vertical="center"/>
      <protection locked="0"/>
    </xf>
    <xf numFmtId="4" fontId="28" fillId="0" borderId="7" xfId="7" applyNumberFormat="1" applyFont="1" applyBorder="1" applyProtection="1">
      <protection locked="0"/>
    </xf>
    <xf numFmtId="49" fontId="6" fillId="0" borderId="0" xfId="7" applyNumberFormat="1" applyFont="1" applyAlignment="1">
      <alignment horizontal="left" vertical="top"/>
    </xf>
    <xf numFmtId="49" fontId="6" fillId="0" borderId="0" xfId="7" applyNumberFormat="1" applyFont="1" applyAlignment="1">
      <alignment horizontal="justify" vertical="top"/>
    </xf>
    <xf numFmtId="49" fontId="6" fillId="0" borderId="0" xfId="7" applyNumberFormat="1" applyFont="1" applyAlignment="1">
      <alignment horizontal="center"/>
    </xf>
    <xf numFmtId="4" fontId="86" fillId="0" borderId="0" xfId="7" applyNumberFormat="1" applyFont="1" applyAlignment="1">
      <alignment horizontal="right" vertical="center"/>
    </xf>
    <xf numFmtId="0" fontId="6" fillId="0" borderId="0" xfId="7" applyFont="1" applyAlignment="1">
      <alignment horizontal="justify" vertical="top"/>
    </xf>
    <xf numFmtId="0" fontId="6" fillId="0" borderId="0" xfId="7" applyFont="1" applyAlignment="1">
      <alignment horizontal="center"/>
    </xf>
    <xf numFmtId="4" fontId="6" fillId="0" borderId="0" xfId="7" applyNumberFormat="1" applyFont="1" applyAlignment="1" applyProtection="1">
      <alignment horizontal="right" vertical="center"/>
      <protection locked="0"/>
    </xf>
    <xf numFmtId="4" fontId="86" fillId="0" borderId="0" xfId="7" applyNumberFormat="1" applyFont="1" applyAlignment="1" applyProtection="1">
      <alignment horizontal="right" vertical="center"/>
      <protection locked="0"/>
    </xf>
    <xf numFmtId="0" fontId="6" fillId="0" borderId="0" xfId="7" applyFont="1" applyAlignment="1">
      <alignment horizontal="justify" vertical="top" wrapText="1"/>
    </xf>
    <xf numFmtId="1" fontId="5" fillId="0" borderId="0" xfId="18" applyNumberFormat="1" applyAlignment="1">
      <alignment horizontal="center"/>
    </xf>
    <xf numFmtId="179" fontId="13" fillId="0" borderId="0" xfId="7" applyNumberFormat="1" applyFont="1"/>
    <xf numFmtId="0" fontId="92" fillId="0" borderId="0" xfId="7" applyFont="1" applyAlignment="1">
      <alignment horizontal="justify" vertical="distributed"/>
    </xf>
    <xf numFmtId="0" fontId="30" fillId="0" borderId="0" xfId="7" applyAlignment="1">
      <alignment horizontal="justify" vertical="top" wrapText="1"/>
    </xf>
    <xf numFmtId="0" fontId="5" fillId="0" borderId="0" xfId="18" applyAlignment="1">
      <alignment horizontal="center" vertical="top"/>
    </xf>
    <xf numFmtId="0" fontId="23" fillId="0" borderId="0" xfId="7" applyFont="1" applyAlignment="1">
      <alignment horizontal="justify" vertical="distributed"/>
    </xf>
    <xf numFmtId="0" fontId="7" fillId="0" borderId="0" xfId="18" applyFont="1" applyAlignment="1">
      <alignment horizontal="justify" vertical="top"/>
    </xf>
    <xf numFmtId="1" fontId="5" fillId="0" borderId="0" xfId="7" applyNumberFormat="1" applyFont="1" applyAlignment="1">
      <alignment vertical="top"/>
    </xf>
    <xf numFmtId="0" fontId="23" fillId="0" borderId="0" xfId="7" applyFont="1"/>
    <xf numFmtId="3" fontId="5" fillId="0" borderId="0" xfId="7" applyNumberFormat="1" applyFont="1" applyAlignment="1">
      <alignment horizontal="left" vertical="center" wrapText="1"/>
    </xf>
    <xf numFmtId="0" fontId="23" fillId="0" borderId="0" xfId="7" applyFont="1" applyAlignment="1">
      <alignment horizontal="center"/>
    </xf>
    <xf numFmtId="49" fontId="28" fillId="0" borderId="0" xfId="7" applyNumberFormat="1" applyFont="1" applyAlignment="1">
      <alignment horizontal="center" vertical="center"/>
    </xf>
    <xf numFmtId="49" fontId="5" fillId="0" borderId="0" xfId="7" applyNumberFormat="1" applyFont="1" applyAlignment="1">
      <alignment horizontal="justify" vertical="top"/>
    </xf>
    <xf numFmtId="0" fontId="29" fillId="0" borderId="0" xfId="7" applyFont="1" applyAlignment="1">
      <alignment horizontal="justify"/>
    </xf>
    <xf numFmtId="2" fontId="28" fillId="0" borderId="0" xfId="7" applyNumberFormat="1" applyFont="1" applyAlignment="1">
      <alignment horizontal="center" vertical="center"/>
    </xf>
    <xf numFmtId="1" fontId="84" fillId="0" borderId="0" xfId="7" applyNumberFormat="1" applyFont="1" applyAlignment="1">
      <alignment horizontal="right"/>
    </xf>
    <xf numFmtId="4" fontId="84" fillId="0" borderId="0" xfId="7" applyNumberFormat="1" applyFont="1" applyAlignment="1">
      <alignment horizontal="right" vertical="center"/>
    </xf>
    <xf numFmtId="2" fontId="84" fillId="0" borderId="0" xfId="7" applyNumberFormat="1" applyFont="1" applyAlignment="1">
      <alignment horizontal="right" vertical="center"/>
    </xf>
    <xf numFmtId="4" fontId="84" fillId="0" borderId="0" xfId="7" applyNumberFormat="1" applyFont="1"/>
    <xf numFmtId="4" fontId="28" fillId="0" borderId="0" xfId="7" applyNumberFormat="1" applyFont="1" applyAlignment="1">
      <alignment vertical="center"/>
    </xf>
    <xf numFmtId="0" fontId="75" fillId="0" borderId="0" xfId="7" applyFont="1" applyAlignment="1">
      <alignment vertical="center"/>
    </xf>
    <xf numFmtId="49" fontId="6" fillId="0" borderId="0" xfId="7" applyNumberFormat="1" applyFont="1" applyAlignment="1">
      <alignment vertical="center"/>
    </xf>
    <xf numFmtId="4" fontId="80" fillId="0" borderId="0" xfId="7" applyNumberFormat="1" applyFont="1" applyAlignment="1">
      <alignment vertical="center"/>
    </xf>
    <xf numFmtId="49" fontId="5" fillId="0" borderId="0" xfId="7" applyNumberFormat="1" applyFont="1" applyAlignment="1">
      <alignment vertical="top"/>
    </xf>
    <xf numFmtId="0" fontId="86" fillId="0" borderId="0" xfId="7" applyFont="1" applyAlignment="1">
      <alignment horizontal="justify"/>
    </xf>
    <xf numFmtId="4" fontId="89" fillId="0" borderId="0" xfId="7" applyNumberFormat="1" applyFont="1"/>
    <xf numFmtId="0" fontId="5" fillId="0" borderId="0" xfId="7" applyFont="1" applyAlignment="1">
      <alignment horizontal="justify"/>
    </xf>
    <xf numFmtId="0" fontId="29" fillId="0" borderId="0" xfId="7" applyFont="1" applyAlignment="1">
      <alignment horizontal="center"/>
    </xf>
    <xf numFmtId="0" fontId="29" fillId="0" borderId="0" xfId="7" applyFont="1" applyAlignment="1" applyProtection="1">
      <alignment horizontal="justify" vertical="top"/>
      <protection locked="0"/>
    </xf>
    <xf numFmtId="4" fontId="28" fillId="0" borderId="0" xfId="7" applyNumberFormat="1" applyFont="1"/>
    <xf numFmtId="2" fontId="5" fillId="0" borderId="0" xfId="7" applyNumberFormat="1" applyFont="1" applyAlignment="1" applyProtection="1">
      <alignment horizontal="right" vertical="center"/>
      <protection locked="0"/>
    </xf>
    <xf numFmtId="4" fontId="7" fillId="0" borderId="0" xfId="7" applyNumberFormat="1" applyFont="1" applyAlignment="1">
      <alignment vertical="center"/>
    </xf>
    <xf numFmtId="49" fontId="5" fillId="0" borderId="0" xfId="19" applyNumberFormat="1" applyFont="1" applyAlignment="1">
      <alignment vertical="top"/>
    </xf>
    <xf numFmtId="0" fontId="4" fillId="0" borderId="0" xfId="19" applyFont="1" applyAlignment="1">
      <alignment horizontal="justify" vertical="top"/>
    </xf>
    <xf numFmtId="0" fontId="86" fillId="0" borderId="0" xfId="19" applyFont="1" applyAlignment="1">
      <alignment horizontal="center"/>
    </xf>
    <xf numFmtId="0" fontId="6" fillId="0" borderId="0" xfId="19" applyFont="1" applyAlignment="1">
      <alignment horizontal="center"/>
    </xf>
    <xf numFmtId="0" fontId="86" fillId="0" borderId="0" xfId="19" applyFont="1" applyAlignment="1" applyProtection="1">
      <alignment horizontal="justify"/>
      <protection locked="0"/>
    </xf>
    <xf numFmtId="4" fontId="89" fillId="0" borderId="0" xfId="19" applyNumberFormat="1" applyFont="1" applyProtection="1">
      <protection locked="0"/>
    </xf>
    <xf numFmtId="0" fontId="80" fillId="0" borderId="0" xfId="19" applyFont="1" applyAlignment="1">
      <alignment vertical="center"/>
    </xf>
    <xf numFmtId="49" fontId="6" fillId="0" borderId="0" xfId="19" applyNumberFormat="1" applyFont="1" applyAlignment="1">
      <alignment vertical="center"/>
    </xf>
    <xf numFmtId="0" fontId="4" fillId="0" borderId="0" xfId="19" applyFont="1" applyAlignment="1">
      <alignment horizontal="justify"/>
    </xf>
    <xf numFmtId="0" fontId="4" fillId="0" borderId="0" xfId="19" applyFont="1" applyAlignment="1">
      <alignment horizontal="center"/>
    </xf>
    <xf numFmtId="1" fontId="5" fillId="0" borderId="0" xfId="19" applyNumberFormat="1" applyFont="1" applyAlignment="1">
      <alignment horizontal="center"/>
    </xf>
    <xf numFmtId="4" fontId="7" fillId="0" borderId="0" xfId="7" applyNumberFormat="1" applyFont="1" applyAlignment="1" applyProtection="1">
      <alignment horizontal="right"/>
      <protection locked="0"/>
    </xf>
    <xf numFmtId="4" fontId="84" fillId="0" borderId="0" xfId="7" applyNumberFormat="1" applyFont="1" applyAlignment="1">
      <alignment vertical="center"/>
    </xf>
    <xf numFmtId="0" fontId="29" fillId="0" borderId="0" xfId="7" applyFont="1" applyAlignment="1" applyProtection="1">
      <alignment horizontal="justify"/>
      <protection locked="0"/>
    </xf>
    <xf numFmtId="171" fontId="29" fillId="0" borderId="0" xfId="7" applyNumberFormat="1" applyFont="1" applyProtection="1">
      <protection locked="0"/>
    </xf>
    <xf numFmtId="0" fontId="6" fillId="0" borderId="0" xfId="7" applyFont="1" applyAlignment="1">
      <alignment horizontal="justify"/>
    </xf>
    <xf numFmtId="2" fontId="84" fillId="0" borderId="0" xfId="7" applyNumberFormat="1" applyFont="1" applyAlignment="1" applyProtection="1">
      <alignment horizontal="right" vertical="center"/>
      <protection locked="0"/>
    </xf>
    <xf numFmtId="171" fontId="7" fillId="0" borderId="0" xfId="7" applyNumberFormat="1" applyFont="1" applyProtection="1">
      <protection locked="0"/>
    </xf>
    <xf numFmtId="2" fontId="28" fillId="0" borderId="0" xfId="7" applyNumberFormat="1" applyFont="1" applyAlignment="1" applyProtection="1">
      <alignment horizontal="center" vertical="center"/>
      <protection locked="0"/>
    </xf>
    <xf numFmtId="4" fontId="29" fillId="0" borderId="0" xfId="7" applyNumberFormat="1" applyFont="1" applyAlignment="1" applyProtection="1">
      <alignment vertical="center"/>
      <protection locked="0"/>
    </xf>
    <xf numFmtId="4" fontId="4" fillId="0" borderId="0" xfId="7" applyNumberFormat="1" applyFont="1" applyAlignment="1">
      <alignment horizontal="right" vertical="center"/>
    </xf>
    <xf numFmtId="4" fontId="72" fillId="0" borderId="0" xfId="7" applyNumberFormat="1" applyFont="1" applyAlignment="1">
      <alignment vertical="center"/>
    </xf>
    <xf numFmtId="0" fontId="86" fillId="0" borderId="0" xfId="7" applyFont="1" applyAlignment="1">
      <alignment horizontal="justify" vertical="top"/>
    </xf>
    <xf numFmtId="2" fontId="89" fillId="0" borderId="0" xfId="7" applyNumberFormat="1" applyFont="1" applyAlignment="1">
      <alignment horizontal="center" vertical="center"/>
    </xf>
    <xf numFmtId="0" fontId="90" fillId="0" borderId="0" xfId="7" applyFont="1" applyAlignment="1" applyProtection="1">
      <alignment horizontal="left" vertical="top" wrapText="1"/>
      <protection hidden="1"/>
    </xf>
    <xf numFmtId="49" fontId="5" fillId="0" borderId="0" xfId="7" applyNumberFormat="1" applyFont="1" applyAlignment="1">
      <alignment horizontal="left" vertical="justify" wrapText="1"/>
    </xf>
    <xf numFmtId="0" fontId="81" fillId="0" borderId="0" xfId="7" applyFont="1" applyAlignment="1">
      <alignment horizontal="center" wrapText="1"/>
    </xf>
    <xf numFmtId="1" fontId="81" fillId="0" borderId="0" xfId="7" applyNumberFormat="1" applyFont="1" applyAlignment="1">
      <alignment horizontal="center" wrapText="1"/>
    </xf>
    <xf numFmtId="0" fontId="0" fillId="0" borderId="0" xfId="18" applyFont="1" applyAlignment="1">
      <alignment horizontal="justify" vertical="top"/>
    </xf>
    <xf numFmtId="0" fontId="5" fillId="0" borderId="0" xfId="20" applyFont="1" applyAlignment="1">
      <alignment wrapText="1"/>
    </xf>
    <xf numFmtId="0" fontId="80" fillId="0" borderId="0" xfId="7" applyFont="1" applyAlignment="1">
      <alignment horizontal="justify" vertical="center"/>
    </xf>
    <xf numFmtId="0" fontId="72" fillId="0" borderId="0" xfId="7" applyFont="1" applyAlignment="1">
      <alignment horizontal="center"/>
    </xf>
    <xf numFmtId="4" fontId="72" fillId="0" borderId="15" xfId="7" applyNumberFormat="1" applyFont="1" applyBorder="1" applyAlignment="1" applyProtection="1">
      <alignment horizontal="right" vertical="center"/>
      <protection locked="0"/>
    </xf>
    <xf numFmtId="2" fontId="72" fillId="0" borderId="15" xfId="7" applyNumberFormat="1" applyFont="1" applyBorder="1" applyAlignment="1">
      <alignment horizontal="right" vertical="center"/>
    </xf>
    <xf numFmtId="4" fontId="72" fillId="0" borderId="15" xfId="7" applyNumberFormat="1" applyFont="1" applyBorder="1" applyAlignment="1">
      <alignment vertical="center"/>
    </xf>
    <xf numFmtId="49" fontId="89" fillId="0" borderId="16" xfId="7" applyNumberFormat="1" applyFont="1" applyBorder="1" applyAlignment="1">
      <alignment horizontal="left" vertical="center"/>
    </xf>
    <xf numFmtId="0" fontId="86" fillId="0" borderId="16" xfId="7" applyFont="1" applyBorder="1" applyAlignment="1">
      <alignment horizontal="justify" vertical="top"/>
    </xf>
    <xf numFmtId="0" fontId="89" fillId="0" borderId="16" xfId="7" applyFont="1" applyBorder="1" applyAlignment="1">
      <alignment horizontal="center"/>
    </xf>
    <xf numFmtId="1" fontId="89" fillId="0" borderId="16" xfId="7" applyNumberFormat="1" applyFont="1" applyBorder="1" applyAlignment="1">
      <alignment horizontal="right"/>
    </xf>
    <xf numFmtId="4" fontId="89" fillId="0" borderId="16" xfId="7" applyNumberFormat="1" applyFont="1" applyBorder="1" applyAlignment="1">
      <alignment horizontal="right" vertical="center"/>
    </xf>
    <xf numFmtId="2" fontId="89" fillId="0" borderId="16" xfId="7" applyNumberFormat="1" applyFont="1" applyBorder="1" applyAlignment="1">
      <alignment horizontal="center" vertical="center"/>
    </xf>
    <xf numFmtId="4" fontId="89" fillId="0" borderId="16" xfId="7" applyNumberFormat="1" applyFont="1" applyBorder="1" applyAlignment="1">
      <alignment vertical="center"/>
    </xf>
    <xf numFmtId="49" fontId="6" fillId="0" borderId="0" xfId="7" applyNumberFormat="1" applyFont="1" applyAlignment="1">
      <alignment horizontal="justify"/>
    </xf>
    <xf numFmtId="2" fontId="6" fillId="0" borderId="0" xfId="7" applyNumberFormat="1" applyFont="1" applyAlignment="1">
      <alignment horizontal="center" vertical="center"/>
    </xf>
    <xf numFmtId="49" fontId="80" fillId="0" borderId="0" xfId="7" applyNumberFormat="1" applyFont="1" applyAlignment="1">
      <alignment horizontal="center" vertical="center"/>
    </xf>
    <xf numFmtId="0" fontId="84" fillId="0" borderId="0" xfId="7" applyFont="1" applyAlignment="1">
      <alignment horizontal="left"/>
    </xf>
    <xf numFmtId="1" fontId="84" fillId="0" borderId="0" xfId="7" applyNumberFormat="1" applyFont="1" applyAlignment="1">
      <alignment horizontal="center"/>
    </xf>
    <xf numFmtId="49" fontId="84" fillId="0" borderId="0" xfId="7" applyNumberFormat="1" applyFont="1" applyAlignment="1">
      <alignment horizontal="center" vertical="top"/>
    </xf>
    <xf numFmtId="4" fontId="84" fillId="0" borderId="0" xfId="7" applyNumberFormat="1" applyFont="1" applyAlignment="1" applyProtection="1">
      <alignment horizontal="right" vertical="center"/>
      <protection locked="0"/>
    </xf>
    <xf numFmtId="4" fontId="29" fillId="0" borderId="0" xfId="7" applyNumberFormat="1" applyFont="1" applyAlignment="1" applyProtection="1">
      <alignment horizontal="right"/>
      <protection locked="0"/>
    </xf>
    <xf numFmtId="49" fontId="84" fillId="0" borderId="17" xfId="7" applyNumberFormat="1" applyFont="1" applyBorder="1" applyAlignment="1">
      <alignment horizontal="center" vertical="top"/>
    </xf>
    <xf numFmtId="0" fontId="7" fillId="0" borderId="17" xfId="7" applyFont="1" applyBorder="1" applyAlignment="1">
      <alignment horizontal="justify" vertical="top"/>
    </xf>
    <xf numFmtId="0" fontId="84" fillId="0" borderId="17" xfId="7" applyFont="1" applyBorder="1" applyAlignment="1">
      <alignment horizontal="left"/>
    </xf>
    <xf numFmtId="1" fontId="84" fillId="0" borderId="17" xfId="7" applyNumberFormat="1" applyFont="1" applyBorder="1" applyAlignment="1">
      <alignment horizontal="center"/>
    </xf>
    <xf numFmtId="4" fontId="5" fillId="0" borderId="17" xfId="7" applyNumberFormat="1" applyFont="1" applyBorder="1" applyAlignment="1" applyProtection="1">
      <alignment vertical="center"/>
      <protection locked="0"/>
    </xf>
    <xf numFmtId="4" fontId="84" fillId="0" borderId="17" xfId="7" applyNumberFormat="1" applyFont="1" applyBorder="1" applyAlignment="1" applyProtection="1">
      <alignment horizontal="right" vertical="center"/>
      <protection locked="0"/>
    </xf>
    <xf numFmtId="4" fontId="7" fillId="0" borderId="17" xfId="7" applyNumberFormat="1" applyFont="1" applyBorder="1" applyProtection="1">
      <protection locked="0"/>
    </xf>
    <xf numFmtId="49" fontId="84" fillId="0" borderId="0" xfId="7" applyNumberFormat="1" applyFont="1" applyAlignment="1">
      <alignment horizontal="left" vertical="top"/>
    </xf>
    <xf numFmtId="0" fontId="96" fillId="0" borderId="0" xfId="7" applyFont="1" applyAlignment="1">
      <alignment horizontal="justify" vertical="top"/>
    </xf>
    <xf numFmtId="0" fontId="97" fillId="0" borderId="0" xfId="7" applyFont="1" applyAlignment="1">
      <alignment horizontal="left"/>
    </xf>
    <xf numFmtId="1" fontId="97" fillId="0" borderId="0" xfId="7" applyNumberFormat="1" applyFont="1" applyAlignment="1">
      <alignment horizontal="center"/>
    </xf>
    <xf numFmtId="0" fontId="84" fillId="0" borderId="0" xfId="7" applyFont="1" applyAlignment="1">
      <alignment horizontal="left" vertical="center"/>
    </xf>
    <xf numFmtId="1" fontId="84" fillId="0" borderId="0" xfId="7" applyNumberFormat="1" applyFont="1" applyAlignment="1">
      <alignment vertical="center"/>
    </xf>
    <xf numFmtId="2" fontId="84" fillId="0" borderId="0" xfId="7" applyNumberFormat="1" applyFont="1" applyAlignment="1">
      <alignment horizontal="center" vertical="center"/>
    </xf>
    <xf numFmtId="4" fontId="7" fillId="0" borderId="0" xfId="7" applyNumberFormat="1" applyFont="1" applyAlignment="1">
      <alignment horizontal="center" vertical="center"/>
    </xf>
    <xf numFmtId="0" fontId="5" fillId="0" borderId="0" xfId="7" applyFont="1" applyAlignment="1">
      <alignment vertical="center"/>
    </xf>
    <xf numFmtId="0" fontId="98" fillId="0" borderId="0" xfId="7" applyFont="1" applyAlignment="1">
      <alignment horizontal="right" vertical="top" wrapText="1"/>
    </xf>
    <xf numFmtId="0" fontId="99" fillId="0" borderId="0" xfId="7" applyFont="1" applyAlignment="1">
      <alignment horizontal="justify" vertical="top" wrapText="1"/>
    </xf>
    <xf numFmtId="0" fontId="98" fillId="0" borderId="0" xfId="7" applyFont="1" applyAlignment="1">
      <alignment vertical="top" wrapText="1"/>
    </xf>
    <xf numFmtId="0" fontId="27" fillId="0" borderId="0" xfId="7" applyFont="1" applyAlignment="1">
      <alignment horizontal="right" vertical="top" wrapText="1"/>
    </xf>
    <xf numFmtId="4" fontId="99" fillId="0" borderId="0" xfId="7" applyNumberFormat="1" applyFont="1" applyAlignment="1">
      <alignment horizontal="right" wrapText="1"/>
    </xf>
    <xf numFmtId="0" fontId="100" fillId="0" borderId="0" xfId="7" applyFont="1" applyAlignment="1">
      <alignment horizontal="justify" vertical="top" wrapText="1"/>
    </xf>
    <xf numFmtId="0" fontId="100" fillId="0" borderId="0" xfId="7" applyFont="1" applyAlignment="1">
      <alignment vertical="top" wrapText="1"/>
    </xf>
    <xf numFmtId="0" fontId="101" fillId="0" borderId="0" xfId="7" applyFont="1" applyAlignment="1">
      <alignment horizontal="right" vertical="top" wrapText="1"/>
    </xf>
    <xf numFmtId="0" fontId="5" fillId="0" borderId="0" xfId="7" applyFont="1" applyAlignment="1">
      <alignment horizontal="right" vertical="top" wrapText="1"/>
    </xf>
    <xf numFmtId="0" fontId="101" fillId="0" borderId="0" xfId="7" applyFont="1" applyAlignment="1">
      <alignment horizontal="right" wrapText="1"/>
    </xf>
    <xf numFmtId="0" fontId="25" fillId="0" borderId="0" xfId="7" applyFont="1" applyAlignment="1">
      <alignment horizontal="right" vertical="top" wrapText="1"/>
    </xf>
    <xf numFmtId="0" fontId="85" fillId="0" borderId="0" xfId="7" applyFont="1" applyAlignment="1">
      <alignment horizontal="right"/>
    </xf>
    <xf numFmtId="0" fontId="82" fillId="0" borderId="0" xfId="7" applyFont="1"/>
    <xf numFmtId="174" fontId="29" fillId="4" borderId="0" xfId="8" applyNumberFormat="1" applyFont="1" applyFill="1" applyAlignment="1">
      <alignment vertical="top" wrapText="1"/>
    </xf>
    <xf numFmtId="171" fontId="29" fillId="4" borderId="0" xfId="8" applyNumberFormat="1" applyFont="1" applyFill="1" applyAlignment="1">
      <alignment vertical="top" wrapText="1"/>
    </xf>
    <xf numFmtId="171" fontId="29" fillId="5" borderId="0" xfId="8" applyNumberFormat="1" applyFont="1" applyFill="1" applyAlignment="1">
      <alignment vertical="justify"/>
    </xf>
    <xf numFmtId="171" fontId="6" fillId="4" borderId="0" xfId="8" applyNumberFormat="1" applyFont="1" applyFill="1" applyAlignment="1">
      <alignment vertical="top" wrapText="1"/>
    </xf>
    <xf numFmtId="0" fontId="63" fillId="0" borderId="0" xfId="21" applyFont="1" applyAlignment="1">
      <alignment horizontal="right"/>
    </xf>
    <xf numFmtId="0" fontId="64" fillId="0" borderId="0" xfId="21" applyFont="1" applyAlignment="1">
      <alignment horizontal="right" vertical="top"/>
    </xf>
    <xf numFmtId="0" fontId="7" fillId="0" borderId="0" xfId="21"/>
    <xf numFmtId="0" fontId="63" fillId="0" borderId="0" xfId="21" applyFont="1" applyAlignment="1">
      <alignment horizontal="center"/>
    </xf>
    <xf numFmtId="0" fontId="7" fillId="0" borderId="0" xfId="21" applyAlignment="1">
      <alignment horizontal="center"/>
    </xf>
    <xf numFmtId="0" fontId="11" fillId="0" borderId="0" xfId="21" applyFont="1" applyAlignment="1">
      <alignment horizontal="center"/>
    </xf>
    <xf numFmtId="0" fontId="29" fillId="0" borderId="0" xfId="21" applyFont="1" applyAlignment="1">
      <alignment horizontal="right" vertical="center"/>
    </xf>
    <xf numFmtId="0" fontId="29" fillId="0" borderId="0" xfId="21" applyFont="1" applyAlignment="1">
      <alignment vertical="center" wrapText="1"/>
    </xf>
    <xf numFmtId="0" fontId="29" fillId="0" borderId="0" xfId="21" applyFont="1" applyAlignment="1">
      <alignment vertical="center"/>
    </xf>
    <xf numFmtId="0" fontId="29" fillId="0" borderId="0" xfId="21" applyFont="1" applyAlignment="1">
      <alignment horizontal="center" vertical="center"/>
    </xf>
    <xf numFmtId="4" fontId="7" fillId="0" borderId="0" xfId="21" applyNumberFormat="1"/>
    <xf numFmtId="0" fontId="29" fillId="0" borderId="0" xfId="21" applyFont="1" applyAlignment="1">
      <alignment horizontal="left" vertical="center"/>
    </xf>
    <xf numFmtId="4" fontId="29" fillId="0" borderId="0" xfId="21" applyNumberFormat="1" applyFont="1" applyAlignment="1">
      <alignment horizontal="center" vertical="center"/>
    </xf>
    <xf numFmtId="4" fontId="29" fillId="0" borderId="0" xfId="21" applyNumberFormat="1" applyFont="1" applyAlignment="1">
      <alignment vertical="center"/>
    </xf>
    <xf numFmtId="0" fontId="29" fillId="0" borderId="0" xfId="21" applyFont="1" applyAlignment="1">
      <alignment horizontal="left" vertical="center" wrapText="1"/>
    </xf>
    <xf numFmtId="7" fontId="29" fillId="0" borderId="0" xfId="21" applyNumberFormat="1" applyFont="1" applyAlignment="1">
      <alignment horizontal="left" vertical="center"/>
    </xf>
    <xf numFmtId="0" fontId="7" fillId="0" borderId="6" xfId="22" applyFont="1" applyBorder="1" applyAlignment="1">
      <alignment horizontal="right" vertical="center"/>
    </xf>
    <xf numFmtId="0" fontId="29" fillId="0" borderId="7" xfId="22" applyFont="1" applyBorder="1" applyAlignment="1">
      <alignment horizontal="centerContinuous" vertical="center"/>
    </xf>
    <xf numFmtId="0" fontId="29" fillId="0" borderId="7" xfId="22" applyFont="1" applyBorder="1" applyAlignment="1">
      <alignment horizontal="left" vertical="center"/>
    </xf>
    <xf numFmtId="7" fontId="29" fillId="0" borderId="7" xfId="22" applyNumberFormat="1" applyFont="1" applyBorder="1" applyAlignment="1">
      <alignment horizontal="right" vertical="center"/>
    </xf>
    <xf numFmtId="4" fontId="7" fillId="0" borderId="8" xfId="21" applyNumberFormat="1" applyBorder="1" applyAlignment="1">
      <alignment vertical="center"/>
    </xf>
    <xf numFmtId="0" fontId="29" fillId="0" borderId="6" xfId="21" applyFont="1" applyBorder="1" applyAlignment="1">
      <alignment horizontal="right" vertical="center"/>
    </xf>
    <xf numFmtId="0" fontId="29" fillId="0" borderId="7" xfId="21" applyFont="1" applyBorder="1" applyAlignment="1">
      <alignment horizontal="left" vertical="center" wrapText="1"/>
    </xf>
    <xf numFmtId="0" fontId="29" fillId="0" borderId="7" xfId="21" applyFont="1" applyBorder="1" applyAlignment="1">
      <alignment horizontal="left" vertical="center"/>
    </xf>
    <xf numFmtId="0" fontId="29" fillId="0" borderId="7" xfId="21" applyFont="1" applyBorder="1" applyAlignment="1">
      <alignment horizontal="center" vertical="center"/>
    </xf>
    <xf numFmtId="0" fontId="103" fillId="0" borderId="0" xfId="22" applyFont="1" applyAlignment="1">
      <alignment horizontal="right" vertical="center"/>
    </xf>
    <xf numFmtId="0" fontId="104" fillId="0" borderId="0" xfId="22" applyFont="1" applyAlignment="1">
      <alignment horizontal="centerContinuous" vertical="center"/>
    </xf>
    <xf numFmtId="0" fontId="105" fillId="0" borderId="0" xfId="22" applyFont="1" applyAlignment="1">
      <alignment horizontal="left" vertical="center"/>
    </xf>
    <xf numFmtId="7" fontId="104" fillId="0" borderId="0" xfId="22" applyNumberFormat="1" applyFont="1" applyAlignment="1">
      <alignment horizontal="right" vertical="center"/>
    </xf>
    <xf numFmtId="4" fontId="28" fillId="0" borderId="0" xfId="21" applyNumberFormat="1" applyFont="1" applyAlignment="1">
      <alignment vertical="center"/>
    </xf>
    <xf numFmtId="0" fontId="6" fillId="0" borderId="0" xfId="21" applyFont="1" applyAlignment="1">
      <alignment horizontal="right" vertical="center"/>
    </xf>
    <xf numFmtId="0" fontId="28" fillId="0" borderId="0" xfId="21" applyFont="1" applyAlignment="1">
      <alignment horizontal="left" vertical="center" wrapText="1"/>
    </xf>
    <xf numFmtId="0" fontId="106" fillId="0" borderId="0" xfId="21" applyFont="1" applyAlignment="1">
      <alignment horizontal="left" vertical="center"/>
    </xf>
    <xf numFmtId="0" fontId="28" fillId="0" borderId="0" xfId="21" applyFont="1" applyAlignment="1">
      <alignment horizontal="center" vertical="center"/>
    </xf>
    <xf numFmtId="0" fontId="64" fillId="0" borderId="0" xfId="21" applyFont="1" applyAlignment="1">
      <alignment horizontal="right" vertical="center"/>
    </xf>
    <xf numFmtId="0" fontId="64" fillId="0" borderId="0" xfId="21" applyFont="1" applyAlignment="1">
      <alignment vertical="center"/>
    </xf>
    <xf numFmtId="0" fontId="7" fillId="0" borderId="0" xfId="21" applyAlignment="1">
      <alignment horizontal="center" vertical="center"/>
    </xf>
    <xf numFmtId="0" fontId="7" fillId="0" borderId="0" xfId="21" applyAlignment="1">
      <alignment vertical="center"/>
    </xf>
    <xf numFmtId="0" fontId="7" fillId="0" borderId="3" xfId="21" applyBorder="1" applyAlignment="1">
      <alignment vertical="center"/>
    </xf>
    <xf numFmtId="0" fontId="107" fillId="0" borderId="0" xfId="22" applyFont="1" applyAlignment="1">
      <alignment horizontal="center" vertical="center" wrapText="1"/>
    </xf>
    <xf numFmtId="0" fontId="7" fillId="0" borderId="19" xfId="21" applyBorder="1"/>
    <xf numFmtId="0" fontId="109" fillId="0" borderId="0" xfId="22" applyFont="1" applyAlignment="1">
      <alignment horizontal="left" vertical="center"/>
    </xf>
    <xf numFmtId="0" fontId="110" fillId="0" borderId="20" xfId="22" applyFont="1" applyBorder="1" applyAlignment="1">
      <alignment horizontal="right" vertical="center"/>
    </xf>
    <xf numFmtId="0" fontId="111" fillId="0" borderId="0" xfId="21" applyFont="1" applyAlignment="1">
      <alignment horizontal="left" vertical="center"/>
    </xf>
    <xf numFmtId="4" fontId="28" fillId="8" borderId="21" xfId="21" applyNumberFormat="1" applyFont="1" applyFill="1" applyBorder="1" applyAlignment="1">
      <alignment vertical="center"/>
    </xf>
    <xf numFmtId="3" fontId="7" fillId="0" borderId="10" xfId="21" applyNumberFormat="1" applyBorder="1"/>
    <xf numFmtId="4" fontId="111" fillId="0" borderId="0" xfId="21" applyNumberFormat="1" applyFont="1"/>
    <xf numFmtId="0" fontId="64" fillId="0" borderId="0" xfId="21" applyFont="1"/>
    <xf numFmtId="0" fontId="7" fillId="0" borderId="22" xfId="21" applyBorder="1"/>
    <xf numFmtId="0" fontId="64" fillId="0" borderId="22" xfId="21" applyFont="1" applyBorder="1" applyAlignment="1">
      <alignment horizontal="right" vertical="top"/>
    </xf>
    <xf numFmtId="0" fontId="64" fillId="0" borderId="22" xfId="21" applyFont="1" applyBorder="1"/>
    <xf numFmtId="0" fontId="7" fillId="0" borderId="22" xfId="21" applyBorder="1" applyAlignment="1">
      <alignment horizontal="center"/>
    </xf>
    <xf numFmtId="0" fontId="7" fillId="0" borderId="23" xfId="21" applyBorder="1"/>
    <xf numFmtId="0" fontId="64" fillId="0" borderId="23" xfId="21" applyFont="1" applyBorder="1" applyAlignment="1">
      <alignment horizontal="right" vertical="top"/>
    </xf>
    <xf numFmtId="0" fontId="64" fillId="0" borderId="23" xfId="21" applyFont="1" applyBorder="1"/>
    <xf numFmtId="0" fontId="7" fillId="0" borderId="23" xfId="21" applyBorder="1" applyAlignment="1">
      <alignment horizontal="center"/>
    </xf>
    <xf numFmtId="49" fontId="6" fillId="9" borderId="24" xfId="21" applyNumberFormat="1" applyFont="1" applyFill="1" applyBorder="1" applyAlignment="1">
      <alignment horizontal="center" vertical="center" textRotation="90" wrapText="1"/>
    </xf>
    <xf numFmtId="49" fontId="6" fillId="9" borderId="25" xfId="21" applyNumberFormat="1" applyFont="1" applyFill="1" applyBorder="1" applyAlignment="1">
      <alignment horizontal="center" vertical="center" textRotation="90" wrapText="1"/>
    </xf>
    <xf numFmtId="0" fontId="6" fillId="9" borderId="25" xfId="21" applyFont="1" applyFill="1" applyBorder="1" applyAlignment="1">
      <alignment horizontal="center" vertical="center" wrapText="1"/>
    </xf>
    <xf numFmtId="0" fontId="5" fillId="5" borderId="25" xfId="21" applyFont="1" applyFill="1" applyBorder="1" applyAlignment="1">
      <alignment horizontal="center" vertical="center" wrapText="1"/>
    </xf>
    <xf numFmtId="7" fontId="6" fillId="8" borderId="26" xfId="21" applyNumberFormat="1" applyFont="1" applyFill="1" applyBorder="1" applyAlignment="1">
      <alignment horizontal="center" vertical="center" wrapText="1"/>
    </xf>
    <xf numFmtId="49" fontId="6" fillId="0" borderId="0" xfId="21" applyNumberFormat="1" applyFont="1" applyAlignment="1">
      <alignment horizontal="center" vertical="center" textRotation="90" wrapText="1"/>
    </xf>
    <xf numFmtId="0" fontId="6" fillId="0" borderId="0" xfId="21" applyFont="1" applyAlignment="1">
      <alignment horizontal="center" vertical="center" wrapText="1"/>
    </xf>
    <xf numFmtId="0" fontId="5" fillId="0" borderId="0" xfId="21" applyFont="1" applyAlignment="1">
      <alignment horizontal="center" vertical="center" wrapText="1"/>
    </xf>
    <xf numFmtId="7" fontId="6" fillId="0" borderId="0" xfId="21" applyNumberFormat="1" applyFont="1" applyAlignment="1">
      <alignment horizontal="center" vertical="center" wrapText="1"/>
    </xf>
    <xf numFmtId="0" fontId="7" fillId="0" borderId="0" xfId="21" applyAlignment="1">
      <alignment vertical="top" wrapText="1"/>
    </xf>
    <xf numFmtId="0" fontId="7" fillId="0" borderId="0" xfId="21" applyAlignment="1">
      <alignment horizontal="center" vertical="top" wrapText="1"/>
    </xf>
    <xf numFmtId="0" fontId="8" fillId="0" borderId="0" xfId="21" applyFont="1" applyAlignment="1">
      <alignment horizontal="left" vertical="top"/>
    </xf>
    <xf numFmtId="0" fontId="6" fillId="0" borderId="0" xfId="21" applyFont="1" applyAlignment="1">
      <alignment vertical="center"/>
    </xf>
    <xf numFmtId="0" fontId="7" fillId="0" borderId="0" xfId="21" applyAlignment="1">
      <alignment horizontal="left" vertical="top" wrapText="1"/>
    </xf>
    <xf numFmtId="0" fontId="7" fillId="0" borderId="0" xfId="21" applyAlignment="1">
      <alignment horizontal="justify" vertical="top" wrapText="1"/>
    </xf>
    <xf numFmtId="49" fontId="5" fillId="0" borderId="0" xfId="21" applyNumberFormat="1" applyFont="1" applyAlignment="1">
      <alignment horizontal="center"/>
    </xf>
    <xf numFmtId="49" fontId="7" fillId="0" borderId="0" xfId="21" applyNumberFormat="1" applyAlignment="1">
      <alignment horizontal="center" vertical="top"/>
    </xf>
    <xf numFmtId="0" fontId="5" fillId="0" borderId="0" xfId="21" applyFont="1" applyAlignment="1">
      <alignment horizontal="center"/>
    </xf>
    <xf numFmtId="4" fontId="5" fillId="0" borderId="0" xfId="21" applyNumberFormat="1" applyFont="1" applyAlignment="1">
      <alignment horizontal="center"/>
    </xf>
    <xf numFmtId="7" fontId="5" fillId="0" borderId="0" xfId="21" applyNumberFormat="1" applyFont="1" applyAlignment="1">
      <alignment horizontal="right"/>
    </xf>
    <xf numFmtId="49" fontId="5" fillId="0" borderId="0" xfId="21" applyNumberFormat="1" applyFont="1" applyAlignment="1">
      <alignment horizontal="center" vertical="center"/>
    </xf>
    <xf numFmtId="0" fontId="5" fillId="0" borderId="0" xfId="21" applyFont="1" applyAlignment="1">
      <alignment wrapText="1"/>
    </xf>
    <xf numFmtId="14" fontId="116" fillId="0" borderId="0" xfId="21" applyNumberFormat="1" applyFont="1" applyAlignment="1">
      <alignment wrapText="1"/>
    </xf>
    <xf numFmtId="175" fontId="5" fillId="0" borderId="0" xfId="21" applyNumberFormat="1" applyFont="1" applyAlignment="1">
      <alignment horizontal="center"/>
    </xf>
    <xf numFmtId="181" fontId="5" fillId="0" borderId="0" xfId="21" applyNumberFormat="1" applyFont="1" applyAlignment="1">
      <alignment horizontal="center"/>
    </xf>
    <xf numFmtId="182" fontId="5" fillId="0" borderId="0" xfId="21" applyNumberFormat="1" applyFont="1" applyAlignment="1">
      <alignment horizontal="right"/>
    </xf>
    <xf numFmtId="0" fontId="5" fillId="0" borderId="0" xfId="21" applyFont="1" applyAlignment="1">
      <alignment vertical="top" wrapText="1"/>
    </xf>
    <xf numFmtId="0" fontId="5" fillId="0" borderId="0" xfId="21" applyFont="1" applyAlignment="1">
      <alignment vertical="center" wrapText="1"/>
    </xf>
    <xf numFmtId="49" fontId="5" fillId="0" borderId="13" xfId="21" applyNumberFormat="1" applyFont="1" applyBorder="1" applyAlignment="1">
      <alignment horizontal="center"/>
    </xf>
    <xf numFmtId="0" fontId="5" fillId="0" borderId="13" xfId="21" applyFont="1" applyBorder="1" applyAlignment="1">
      <alignment vertical="center" wrapText="1"/>
    </xf>
    <xf numFmtId="0" fontId="5" fillId="0" borderId="13" xfId="21" applyFont="1" applyBorder="1" applyAlignment="1">
      <alignment horizontal="center"/>
    </xf>
    <xf numFmtId="175" fontId="6" fillId="0" borderId="13" xfId="21" applyNumberFormat="1" applyFont="1" applyBorder="1" applyAlignment="1">
      <alignment horizontal="center"/>
    </xf>
    <xf numFmtId="2" fontId="5" fillId="0" borderId="13" xfId="21" applyNumberFormat="1" applyFont="1" applyBorder="1" applyAlignment="1">
      <alignment horizontal="center" wrapText="1"/>
    </xf>
    <xf numFmtId="183" fontId="5" fillId="0" borderId="13" xfId="21" applyNumberFormat="1" applyFont="1" applyBorder="1" applyAlignment="1">
      <alignment horizontal="right"/>
    </xf>
    <xf numFmtId="49" fontId="5" fillId="0" borderId="27" xfId="21" applyNumberFormat="1" applyFont="1" applyBorder="1" applyAlignment="1">
      <alignment horizontal="center"/>
    </xf>
    <xf numFmtId="0" fontId="5" fillId="0" borderId="27" xfId="21" applyFont="1" applyBorder="1" applyAlignment="1">
      <alignment vertical="center" wrapText="1"/>
    </xf>
    <xf numFmtId="0" fontId="5" fillId="0" borderId="27" xfId="21" applyFont="1" applyBorder="1" applyAlignment="1">
      <alignment horizontal="center"/>
    </xf>
    <xf numFmtId="175" fontId="6" fillId="0" borderId="27" xfId="21" applyNumberFormat="1" applyFont="1" applyBorder="1" applyAlignment="1">
      <alignment horizontal="center"/>
    </xf>
    <xf numFmtId="49" fontId="5" fillId="0" borderId="28" xfId="21" applyNumberFormat="1" applyFont="1" applyBorder="1" applyAlignment="1">
      <alignment horizontal="center"/>
    </xf>
    <xf numFmtId="49" fontId="5" fillId="0" borderId="28" xfId="21" applyNumberFormat="1" applyFont="1" applyBorder="1" applyAlignment="1">
      <alignment horizontal="center" vertical="center"/>
    </xf>
    <xf numFmtId="0" fontId="5" fillId="0" borderId="28" xfId="21" applyFont="1" applyBorder="1" applyAlignment="1">
      <alignment vertical="center" wrapText="1"/>
    </xf>
    <xf numFmtId="0" fontId="5" fillId="0" borderId="28" xfId="21" applyFont="1" applyBorder="1" applyAlignment="1">
      <alignment horizontal="center"/>
    </xf>
    <xf numFmtId="3" fontId="6" fillId="0" borderId="28" xfId="21" applyNumberFormat="1" applyFont="1" applyBorder="1" applyAlignment="1">
      <alignment horizontal="center"/>
    </xf>
    <xf numFmtId="0" fontId="5" fillId="0" borderId="0" xfId="23" applyFont="1" applyAlignment="1">
      <alignment horizontal="justify" wrapText="1"/>
    </xf>
    <xf numFmtId="0" fontId="5" fillId="0" borderId="0" xfId="23" applyFont="1" applyAlignment="1">
      <alignment horizontal="center"/>
    </xf>
    <xf numFmtId="3" fontId="5" fillId="0" borderId="0" xfId="23" applyNumberFormat="1" applyFont="1" applyAlignment="1">
      <alignment horizontal="center"/>
    </xf>
    <xf numFmtId="4" fontId="5" fillId="0" borderId="0" xfId="23" applyNumberFormat="1" applyFont="1" applyAlignment="1">
      <alignment horizontal="center"/>
    </xf>
    <xf numFmtId="171" fontId="5" fillId="0" borderId="0" xfId="23" applyNumberFormat="1" applyFont="1" applyAlignment="1">
      <alignment horizontal="right"/>
    </xf>
    <xf numFmtId="14" fontId="5" fillId="0" borderId="0" xfId="21" applyNumberFormat="1" applyFont="1" applyAlignment="1">
      <alignment horizontal="center"/>
    </xf>
    <xf numFmtId="0" fontId="6" fillId="0" borderId="0" xfId="21" applyFont="1" applyAlignment="1">
      <alignment wrapText="1"/>
    </xf>
    <xf numFmtId="184" fontId="117" fillId="0" borderId="0" xfId="21" applyNumberFormat="1" applyFont="1" applyAlignment="1">
      <alignment horizontal="center"/>
    </xf>
    <xf numFmtId="171" fontId="5" fillId="0" borderId="0" xfId="21" applyNumberFormat="1" applyFont="1" applyAlignment="1">
      <alignment horizontal="right"/>
    </xf>
    <xf numFmtId="0" fontId="5" fillId="0" borderId="0" xfId="21" applyFont="1" applyAlignment="1">
      <alignment horizontal="justify" vertical="top" wrapText="1"/>
    </xf>
    <xf numFmtId="0" fontId="5" fillId="0" borderId="0" xfId="21" applyFont="1" applyAlignment="1">
      <alignment horizontal="justify" vertical="center" wrapText="1"/>
    </xf>
    <xf numFmtId="49" fontId="5" fillId="0" borderId="13" xfId="21" applyNumberFormat="1" applyFont="1" applyBorder="1" applyAlignment="1">
      <alignment horizontal="center" vertical="center"/>
    </xf>
    <xf numFmtId="49" fontId="5" fillId="0" borderId="13" xfId="21" applyNumberFormat="1" applyFont="1" applyBorder="1" applyAlignment="1">
      <alignment horizontal="justify" vertical="center" wrapText="1"/>
    </xf>
    <xf numFmtId="2" fontId="6" fillId="0" borderId="13" xfId="21" applyNumberFormat="1" applyFont="1" applyBorder="1" applyAlignment="1">
      <alignment horizontal="center"/>
    </xf>
    <xf numFmtId="49" fontId="5" fillId="0" borderId="27" xfId="21" applyNumberFormat="1" applyFont="1" applyBorder="1" applyAlignment="1">
      <alignment horizontal="justify" vertical="center" wrapText="1"/>
    </xf>
    <xf numFmtId="3" fontId="6" fillId="0" borderId="27" xfId="21" applyNumberFormat="1" applyFont="1" applyBorder="1" applyAlignment="1">
      <alignment horizontal="center"/>
    </xf>
    <xf numFmtId="49" fontId="5" fillId="0" borderId="28" xfId="21" applyNumberFormat="1" applyFont="1" applyBorder="1" applyAlignment="1">
      <alignment horizontal="justify" vertical="center" wrapText="1"/>
    </xf>
    <xf numFmtId="0" fontId="5" fillId="0" borderId="0" xfId="21" applyFont="1" applyAlignment="1">
      <alignment horizontal="justify" wrapText="1"/>
    </xf>
    <xf numFmtId="3" fontId="5" fillId="0" borderId="0" xfId="21" applyNumberFormat="1" applyFont="1" applyAlignment="1">
      <alignment horizontal="center"/>
    </xf>
    <xf numFmtId="2" fontId="5" fillId="0" borderId="0" xfId="21" applyNumberFormat="1" applyFont="1" applyAlignment="1">
      <alignment horizontal="center" vertical="top"/>
    </xf>
    <xf numFmtId="49" fontId="5" fillId="0" borderId="0" xfId="21" applyNumberFormat="1" applyFont="1" applyAlignment="1">
      <alignment horizontal="center" vertical="top"/>
    </xf>
    <xf numFmtId="14" fontId="116" fillId="0" borderId="0" xfId="21" applyNumberFormat="1" applyFont="1" applyAlignment="1">
      <alignment vertical="top" wrapText="1"/>
    </xf>
    <xf numFmtId="184" fontId="5" fillId="0" borderId="0" xfId="21" applyNumberFormat="1" applyFont="1" applyAlignment="1">
      <alignment horizontal="center"/>
    </xf>
    <xf numFmtId="0" fontId="5" fillId="0" borderId="13" xfId="21" applyFont="1" applyBorder="1" applyAlignment="1">
      <alignment horizontal="justify" vertical="top" wrapText="1"/>
    </xf>
    <xf numFmtId="184" fontId="6" fillId="0" borderId="13" xfId="21" applyNumberFormat="1" applyFont="1" applyBorder="1" applyAlignment="1">
      <alignment horizontal="center"/>
    </xf>
    <xf numFmtId="0" fontId="5" fillId="0" borderId="27" xfId="21" applyFont="1" applyBorder="1" applyAlignment="1">
      <alignment horizontal="left" vertical="top" wrapText="1"/>
    </xf>
    <xf numFmtId="0" fontId="62" fillId="0" borderId="27" xfId="21" applyFont="1" applyBorder="1" applyAlignment="1">
      <alignment horizontal="center"/>
    </xf>
    <xf numFmtId="184" fontId="6" fillId="0" borderId="27" xfId="21" applyNumberFormat="1" applyFont="1" applyBorder="1" applyAlignment="1">
      <alignment horizontal="center"/>
    </xf>
    <xf numFmtId="0" fontId="5" fillId="0" borderId="27" xfId="21" applyFont="1" applyBorder="1" applyAlignment="1">
      <alignment horizontal="justify" vertical="top" wrapText="1"/>
    </xf>
    <xf numFmtId="49" fontId="6" fillId="9" borderId="23" xfId="21" applyNumberFormat="1" applyFont="1" applyFill="1" applyBorder="1" applyAlignment="1">
      <alignment horizontal="center" vertical="center"/>
    </xf>
    <xf numFmtId="0" fontId="6" fillId="9" borderId="23" xfId="21" applyFont="1" applyFill="1" applyBorder="1" applyAlignment="1">
      <alignment vertical="center" wrapText="1"/>
    </xf>
    <xf numFmtId="0" fontId="6" fillId="9" borderId="23" xfId="21" applyFont="1" applyFill="1" applyBorder="1" applyAlignment="1">
      <alignment horizontal="center" vertical="center"/>
    </xf>
    <xf numFmtId="4" fontId="6" fillId="9" borderId="23" xfId="21" applyNumberFormat="1" applyFont="1" applyFill="1" applyBorder="1" applyAlignment="1">
      <alignment horizontal="center" vertical="center"/>
    </xf>
    <xf numFmtId="183" fontId="6" fillId="9" borderId="23" xfId="21" applyNumberFormat="1" applyFont="1" applyFill="1" applyBorder="1" applyAlignment="1">
      <alignment horizontal="right" vertical="center"/>
    </xf>
    <xf numFmtId="4" fontId="117" fillId="0" borderId="0" xfId="21" applyNumberFormat="1" applyFont="1" applyAlignment="1">
      <alignment horizontal="center"/>
    </xf>
    <xf numFmtId="7" fontId="6" fillId="9" borderId="23" xfId="21" applyNumberFormat="1" applyFont="1" applyFill="1" applyBorder="1" applyAlignment="1">
      <alignment vertical="center"/>
    </xf>
    <xf numFmtId="49" fontId="5" fillId="0" borderId="3" xfId="21" applyNumberFormat="1" applyFont="1" applyBorder="1" applyAlignment="1">
      <alignment horizontal="center"/>
    </xf>
    <xf numFmtId="0" fontId="5" fillId="0" borderId="3" xfId="21" applyFont="1" applyBorder="1" applyAlignment="1">
      <alignment wrapText="1"/>
    </xf>
    <xf numFmtId="0" fontId="5" fillId="0" borderId="3" xfId="21" applyFont="1" applyBorder="1" applyAlignment="1">
      <alignment horizontal="center"/>
    </xf>
    <xf numFmtId="2" fontId="6" fillId="0" borderId="3" xfId="21" applyNumberFormat="1" applyFont="1" applyBorder="1" applyAlignment="1">
      <alignment horizontal="center"/>
    </xf>
    <xf numFmtId="14" fontId="6" fillId="0" borderId="0" xfId="23" applyNumberFormat="1" applyFont="1" applyAlignment="1">
      <alignment wrapText="1"/>
    </xf>
    <xf numFmtId="0" fontId="5" fillId="0" borderId="0" xfId="21" applyFont="1" applyAlignment="1">
      <alignment horizontal="left" vertical="top" wrapText="1"/>
    </xf>
    <xf numFmtId="49" fontId="5" fillId="0" borderId="3" xfId="21" applyNumberFormat="1" applyFont="1" applyBorder="1" applyAlignment="1">
      <alignment horizontal="center" vertical="center"/>
    </xf>
    <xf numFmtId="0" fontId="5" fillId="0" borderId="3" xfId="21" applyFont="1" applyBorder="1" applyAlignment="1">
      <alignment horizontal="left" wrapText="1"/>
    </xf>
    <xf numFmtId="4" fontId="6" fillId="0" borderId="3" xfId="21" applyNumberFormat="1" applyFont="1" applyBorder="1" applyAlignment="1">
      <alignment horizontal="center"/>
    </xf>
    <xf numFmtId="14" fontId="116" fillId="0" borderId="0" xfId="21" applyNumberFormat="1" applyFont="1" applyAlignment="1">
      <alignment vertical="center" wrapText="1"/>
    </xf>
    <xf numFmtId="0" fontId="25" fillId="0" borderId="3" xfId="24" applyFont="1" applyFill="1" applyBorder="1" applyAlignment="1">
      <alignment vertical="top" wrapText="1"/>
    </xf>
    <xf numFmtId="0" fontId="5" fillId="0" borderId="0" xfId="21" applyFont="1" applyAlignment="1">
      <alignment horizontal="left" wrapText="1"/>
    </xf>
    <xf numFmtId="2" fontId="5" fillId="0" borderId="0" xfId="21" applyNumberFormat="1" applyFont="1" applyAlignment="1">
      <alignment horizontal="center"/>
    </xf>
    <xf numFmtId="49" fontId="7" fillId="0" borderId="0" xfId="21" applyNumberFormat="1" applyAlignment="1">
      <alignment horizontal="center"/>
    </xf>
    <xf numFmtId="0" fontId="29" fillId="0" borderId="0" xfId="21" applyFont="1" applyAlignment="1">
      <alignment horizontal="left" wrapText="1"/>
    </xf>
    <xf numFmtId="2" fontId="7" fillId="0" borderId="0" xfId="21" applyNumberFormat="1" applyAlignment="1">
      <alignment horizontal="center"/>
    </xf>
    <xf numFmtId="7" fontId="7" fillId="0" borderId="0" xfId="21" applyNumberFormat="1" applyAlignment="1">
      <alignment horizontal="right"/>
    </xf>
    <xf numFmtId="49" fontId="6" fillId="0" borderId="23" xfId="21" applyNumberFormat="1" applyFont="1" applyBorder="1" applyAlignment="1">
      <alignment horizontal="center" vertical="center"/>
    </xf>
    <xf numFmtId="0" fontId="6" fillId="0" borderId="23" xfId="21" applyFont="1" applyBorder="1" applyAlignment="1">
      <alignment vertical="center" wrapText="1"/>
    </xf>
    <xf numFmtId="0" fontId="6" fillId="0" borderId="23" xfId="21" applyFont="1" applyBorder="1" applyAlignment="1">
      <alignment horizontal="center" vertical="center"/>
    </xf>
    <xf numFmtId="4" fontId="6" fillId="0" borderId="23" xfId="21" applyNumberFormat="1" applyFont="1" applyBorder="1" applyAlignment="1">
      <alignment horizontal="center" vertical="center"/>
    </xf>
    <xf numFmtId="183" fontId="6" fillId="0" borderId="23" xfId="21" applyNumberFormat="1" applyFont="1" applyBorder="1" applyAlignment="1">
      <alignment horizontal="right" vertical="center"/>
    </xf>
    <xf numFmtId="7" fontId="6" fillId="0" borderId="23" xfId="21" applyNumberFormat="1" applyFont="1" applyBorder="1" applyAlignment="1">
      <alignment vertical="center"/>
    </xf>
    <xf numFmtId="49" fontId="5" fillId="0" borderId="0" xfId="25" applyNumberFormat="1" applyFont="1" applyAlignment="1">
      <alignment horizontal="center" vertical="center"/>
    </xf>
    <xf numFmtId="0" fontId="29" fillId="0" borderId="0" xfId="21" applyFont="1" applyAlignment="1">
      <alignment horizontal="justify" vertical="center" wrapText="1"/>
    </xf>
    <xf numFmtId="7" fontId="5" fillId="0" borderId="0" xfId="21" applyNumberFormat="1" applyFont="1"/>
    <xf numFmtId="4" fontId="6" fillId="0" borderId="0" xfId="21" applyNumberFormat="1" applyFont="1" applyAlignment="1">
      <alignment horizontal="center"/>
    </xf>
    <xf numFmtId="49" fontId="6" fillId="9" borderId="7" xfId="21" applyNumberFormat="1" applyFont="1" applyFill="1" applyBorder="1" applyAlignment="1">
      <alignment horizontal="center" vertical="center"/>
    </xf>
    <xf numFmtId="49" fontId="6" fillId="0" borderId="7" xfId="21" applyNumberFormat="1" applyFont="1" applyBorder="1" applyAlignment="1">
      <alignment horizontal="center" vertical="center"/>
    </xf>
    <xf numFmtId="0" fontId="6" fillId="0" borderId="7" xfId="21" applyFont="1" applyBorder="1" applyAlignment="1">
      <alignment vertical="center" wrapText="1"/>
    </xf>
    <xf numFmtId="0" fontId="6" fillId="0" borderId="7" xfId="21" applyFont="1" applyBorder="1" applyAlignment="1">
      <alignment horizontal="center" vertical="center"/>
    </xf>
    <xf numFmtId="4" fontId="6" fillId="0" borderId="7" xfId="21" applyNumberFormat="1" applyFont="1" applyBorder="1" applyAlignment="1">
      <alignment horizontal="center" vertical="center"/>
    </xf>
    <xf numFmtId="7" fontId="6" fillId="0" borderId="7" xfId="21" applyNumberFormat="1" applyFont="1" applyBorder="1" applyAlignment="1">
      <alignment vertical="center"/>
    </xf>
    <xf numFmtId="185" fontId="10" fillId="0" borderId="0" xfId="21" applyNumberFormat="1" applyFont="1" applyAlignment="1">
      <alignment horizontal="center" vertical="top"/>
    </xf>
    <xf numFmtId="0" fontId="120" fillId="0" borderId="0" xfId="21" applyFont="1" applyAlignment="1">
      <alignment vertical="top" wrapText="1"/>
    </xf>
    <xf numFmtId="0" fontId="121" fillId="0" borderId="0" xfId="21" applyFont="1" applyAlignment="1">
      <alignment vertical="top" wrapText="1"/>
    </xf>
    <xf numFmtId="0" fontId="122" fillId="0" borderId="0" xfId="21" applyFont="1" applyAlignment="1">
      <alignment vertical="top" wrapText="1"/>
    </xf>
    <xf numFmtId="4" fontId="17" fillId="0" borderId="0" xfId="21" applyNumberFormat="1" applyFont="1" applyAlignment="1">
      <alignment horizontal="center"/>
    </xf>
    <xf numFmtId="0" fontId="8" fillId="0" borderId="0" xfId="21" applyFont="1" applyAlignment="1">
      <alignment vertical="top" wrapText="1"/>
    </xf>
    <xf numFmtId="0" fontId="116" fillId="0" borderId="0" xfId="21" applyFont="1" applyAlignment="1">
      <alignment vertical="top" wrapText="1"/>
    </xf>
    <xf numFmtId="183" fontId="123" fillId="0" borderId="23" xfId="21" applyNumberFormat="1" applyFont="1" applyBorder="1" applyAlignment="1">
      <alignment vertical="center"/>
    </xf>
    <xf numFmtId="49" fontId="6" fillId="9" borderId="22" xfId="21" applyNumberFormat="1" applyFont="1" applyFill="1" applyBorder="1" applyAlignment="1">
      <alignment horizontal="center" vertical="center"/>
    </xf>
    <xf numFmtId="49" fontId="6" fillId="0" borderId="22" xfId="21" applyNumberFormat="1" applyFont="1" applyBorder="1" applyAlignment="1">
      <alignment horizontal="center" vertical="center"/>
    </xf>
    <xf numFmtId="0" fontId="6" fillId="0" borderId="22" xfId="21" applyFont="1" applyBorder="1" applyAlignment="1">
      <alignment vertical="center" wrapText="1"/>
    </xf>
    <xf numFmtId="0" fontId="6" fillId="0" borderId="22" xfId="21" applyFont="1" applyBorder="1" applyAlignment="1">
      <alignment horizontal="center" vertical="center"/>
    </xf>
    <xf numFmtId="4" fontId="6" fillId="0" borderId="22" xfId="21" applyNumberFormat="1" applyFont="1" applyBorder="1" applyAlignment="1">
      <alignment horizontal="center" vertical="center"/>
    </xf>
    <xf numFmtId="7" fontId="6" fillId="0" borderId="22" xfId="21" applyNumberFormat="1" applyFont="1" applyBorder="1" applyAlignment="1">
      <alignment vertical="center"/>
    </xf>
    <xf numFmtId="49" fontId="6" fillId="0" borderId="0" xfId="21" applyNumberFormat="1" applyFont="1" applyAlignment="1">
      <alignment horizontal="center"/>
    </xf>
    <xf numFmtId="49" fontId="6" fillId="0" borderId="0" xfId="21" applyNumberFormat="1" applyFont="1" applyAlignment="1">
      <alignment horizontal="center" vertical="center"/>
    </xf>
    <xf numFmtId="0" fontId="6" fillId="0" borderId="0" xfId="21" applyFont="1" applyAlignment="1">
      <alignment horizontal="center"/>
    </xf>
    <xf numFmtId="7" fontId="6" fillId="0" borderId="0" xfId="21" applyNumberFormat="1" applyFont="1"/>
    <xf numFmtId="175" fontId="17" fillId="0" borderId="0" xfId="21" applyNumberFormat="1" applyFont="1" applyAlignment="1">
      <alignment horizontal="center"/>
    </xf>
    <xf numFmtId="175" fontId="6" fillId="0" borderId="0" xfId="21" applyNumberFormat="1" applyFont="1" applyAlignment="1">
      <alignment horizontal="center"/>
    </xf>
    <xf numFmtId="0" fontId="116" fillId="0" borderId="0" xfId="21" applyFont="1" applyAlignment="1">
      <alignment vertical="center" wrapText="1"/>
    </xf>
    <xf numFmtId="49" fontId="5" fillId="0" borderId="13" xfId="21" applyNumberFormat="1" applyFont="1" applyBorder="1" applyAlignment="1">
      <alignment horizontal="center" vertical="top"/>
    </xf>
    <xf numFmtId="0" fontId="5" fillId="0" borderId="13" xfId="21" applyFont="1" applyBorder="1" applyAlignment="1">
      <alignment horizontal="left" vertical="top" wrapText="1"/>
    </xf>
    <xf numFmtId="4" fontId="6" fillId="0" borderId="13" xfId="21" applyNumberFormat="1" applyFont="1" applyBorder="1" applyAlignment="1">
      <alignment horizontal="center"/>
    </xf>
    <xf numFmtId="184" fontId="124" fillId="0" borderId="0" xfId="21" applyNumberFormat="1" applyFont="1" applyAlignment="1">
      <alignment horizontal="center" vertical="top"/>
    </xf>
    <xf numFmtId="171" fontId="29" fillId="0" borderId="0" xfId="21" applyNumberFormat="1" applyFont="1" applyAlignment="1">
      <alignment horizontal="right" vertical="top"/>
    </xf>
    <xf numFmtId="49" fontId="116" fillId="0" borderId="0" xfId="21" applyNumberFormat="1" applyFont="1" applyAlignment="1">
      <alignment horizontal="center" vertical="center" wrapText="1"/>
    </xf>
    <xf numFmtId="49" fontId="6" fillId="0" borderId="0" xfId="21" applyNumberFormat="1" applyFont="1" applyAlignment="1">
      <alignment horizontal="center" vertical="top"/>
    </xf>
    <xf numFmtId="0" fontId="29" fillId="0" borderId="0" xfId="21" applyFont="1" applyAlignment="1">
      <alignment wrapText="1"/>
    </xf>
    <xf numFmtId="4" fontId="5" fillId="0" borderId="13" xfId="21" applyNumberFormat="1" applyFont="1" applyBorder="1" applyAlignment="1">
      <alignment horizontal="center"/>
    </xf>
    <xf numFmtId="183" fontId="6" fillId="0" borderId="0" xfId="21" applyNumberFormat="1" applyFont="1"/>
    <xf numFmtId="183" fontId="123" fillId="0" borderId="0" xfId="21" applyNumberFormat="1" applyFont="1"/>
    <xf numFmtId="7" fontId="63" fillId="0" borderId="0" xfId="21" applyNumberFormat="1" applyFont="1"/>
    <xf numFmtId="0" fontId="96" fillId="0" borderId="3" xfId="21" applyFont="1" applyBorder="1" applyAlignment="1">
      <alignment horizontal="left" wrapText="1"/>
    </xf>
    <xf numFmtId="0" fontId="125" fillId="0" borderId="0" xfId="21" applyFont="1" applyAlignment="1">
      <alignment horizontal="left"/>
    </xf>
    <xf numFmtId="0" fontId="126" fillId="0" borderId="0" xfId="21" applyFont="1"/>
    <xf numFmtId="0" fontId="96" fillId="0" borderId="0" xfId="21" applyFont="1" applyAlignment="1">
      <alignment horizontal="left"/>
    </xf>
    <xf numFmtId="0" fontId="96" fillId="0" borderId="0" xfId="21" applyFont="1" applyAlignment="1">
      <alignment horizontal="left" wrapText="1"/>
    </xf>
    <xf numFmtId="0" fontId="125" fillId="0" borderId="0" xfId="21" applyFont="1"/>
    <xf numFmtId="4" fontId="125" fillId="0" borderId="0" xfId="21" applyNumberFormat="1" applyFont="1"/>
    <xf numFmtId="4" fontId="125" fillId="0" borderId="0" xfId="21" applyNumberFormat="1" applyFont="1" applyAlignment="1">
      <alignment horizontal="right"/>
    </xf>
    <xf numFmtId="0" fontId="127" fillId="0" borderId="7" xfId="21" applyFont="1" applyBorder="1" applyAlignment="1">
      <alignment horizontal="center" vertical="center" wrapText="1"/>
    </xf>
    <xf numFmtId="0" fontId="128" fillId="0" borderId="7" xfId="21" applyFont="1" applyBorder="1" applyAlignment="1">
      <alignment horizontal="center" vertical="center" wrapText="1"/>
    </xf>
    <xf numFmtId="4" fontId="128" fillId="0" borderId="7" xfId="21" applyNumberFormat="1" applyFont="1" applyBorder="1" applyAlignment="1">
      <alignment horizontal="center" vertical="center" wrapText="1"/>
    </xf>
    <xf numFmtId="4" fontId="128" fillId="0" borderId="8" xfId="21" applyNumberFormat="1" applyFont="1" applyBorder="1" applyAlignment="1">
      <alignment horizontal="center" vertical="center" wrapText="1"/>
    </xf>
    <xf numFmtId="0" fontId="126" fillId="0" borderId="0" xfId="21" applyFont="1" applyAlignment="1">
      <alignment horizontal="center" vertical="center"/>
    </xf>
    <xf numFmtId="0" fontId="29" fillId="0" borderId="0" xfId="21" applyFont="1" applyAlignment="1">
      <alignment horizontal="center" vertical="center" wrapText="1"/>
    </xf>
    <xf numFmtId="0" fontId="6" fillId="0" borderId="0" xfId="21" applyFont="1" applyAlignment="1">
      <alignment horizontal="left" vertical="center" wrapText="1"/>
    </xf>
    <xf numFmtId="0" fontId="125" fillId="0" borderId="0" xfId="21" applyFont="1" applyAlignment="1">
      <alignment horizontal="center" vertical="center" wrapText="1"/>
    </xf>
    <xf numFmtId="4" fontId="125" fillId="0" borderId="0" xfId="21" applyNumberFormat="1" applyFont="1" applyAlignment="1">
      <alignment horizontal="center" vertical="center" wrapText="1"/>
    </xf>
    <xf numFmtId="0" fontId="5" fillId="0" borderId="0" xfId="21" applyFont="1" applyAlignment="1">
      <alignment horizontal="center" vertical="center"/>
    </xf>
    <xf numFmtId="0" fontId="29" fillId="0" borderId="0" xfId="21" applyFont="1" applyAlignment="1">
      <alignment horizontal="left" vertical="top"/>
    </xf>
    <xf numFmtId="0" fontId="6" fillId="0" borderId="0" xfId="21" applyFont="1" applyAlignment="1">
      <alignment horizontal="justify" vertical="justify" wrapText="1"/>
    </xf>
    <xf numFmtId="0" fontId="126" fillId="0" borderId="0" xfId="21" applyFont="1" applyAlignment="1">
      <alignment horizontal="center"/>
    </xf>
    <xf numFmtId="1" fontId="126" fillId="0" borderId="0" xfId="21" applyNumberFormat="1" applyFont="1"/>
    <xf numFmtId="4" fontId="129" fillId="0" borderId="0" xfId="21" applyNumberFormat="1" applyFont="1"/>
    <xf numFmtId="4" fontId="126" fillId="0" borderId="0" xfId="21" applyNumberFormat="1" applyFont="1" applyAlignment="1">
      <alignment horizontal="right"/>
    </xf>
    <xf numFmtId="0" fontId="6" fillId="0" borderId="0" xfId="26" applyFont="1" applyAlignment="1">
      <alignment horizontal="justify" vertical="justify" wrapText="1"/>
    </xf>
    <xf numFmtId="0" fontId="27" fillId="0" borderId="0" xfId="26" applyFont="1" applyAlignment="1">
      <alignment horizontal="justify" vertical="justify" wrapText="1"/>
    </xf>
    <xf numFmtId="0" fontId="7" fillId="0" borderId="0" xfId="21" applyAlignment="1">
      <alignment wrapText="1"/>
    </xf>
    <xf numFmtId="0" fontId="5" fillId="0" borderId="0" xfId="26" applyFont="1" applyAlignment="1">
      <alignment horizontal="justify" vertical="justify" wrapText="1"/>
    </xf>
    <xf numFmtId="0" fontId="126" fillId="0" borderId="0" xfId="21" applyFont="1" applyAlignment="1">
      <alignment horizontal="center" wrapText="1"/>
    </xf>
    <xf numFmtId="1" fontId="126" fillId="0" borderId="0" xfId="21" applyNumberFormat="1" applyFont="1" applyAlignment="1">
      <alignment wrapText="1"/>
    </xf>
    <xf numFmtId="4" fontId="129" fillId="0" borderId="0" xfId="21" applyNumberFormat="1" applyFont="1" applyAlignment="1">
      <alignment wrapText="1"/>
    </xf>
    <xf numFmtId="4" fontId="126" fillId="0" borderId="0" xfId="21" applyNumberFormat="1" applyFont="1" applyAlignment="1">
      <alignment horizontal="right" wrapText="1"/>
    </xf>
    <xf numFmtId="0" fontId="126" fillId="0" borderId="0" xfId="21" applyFont="1" applyAlignment="1">
      <alignment wrapText="1"/>
    </xf>
    <xf numFmtId="0" fontId="7" fillId="0" borderId="0" xfId="21" applyAlignment="1">
      <alignment horizontal="left" vertical="top"/>
    </xf>
    <xf numFmtId="0" fontId="5" fillId="0" borderId="0" xfId="21" applyFont="1" applyAlignment="1">
      <alignment horizontal="justify" vertical="justify" wrapText="1"/>
    </xf>
    <xf numFmtId="4" fontId="126" fillId="0" borderId="0" xfId="21" applyNumberFormat="1" applyFont="1"/>
    <xf numFmtId="0" fontId="29" fillId="0" borderId="0" xfId="21" applyFont="1" applyAlignment="1">
      <alignment vertical="top"/>
    </xf>
    <xf numFmtId="1" fontId="125" fillId="0" borderId="0" xfId="21" applyNumberFormat="1" applyFont="1"/>
    <xf numFmtId="0" fontId="125" fillId="0" borderId="0" xfId="21" applyFont="1" applyAlignment="1">
      <alignment horizontal="center"/>
    </xf>
    <xf numFmtId="0" fontId="7" fillId="0" borderId="0" xfId="21" applyAlignment="1">
      <alignment vertical="top"/>
    </xf>
    <xf numFmtId="186" fontId="126" fillId="0" borderId="0" xfId="21" applyNumberFormat="1" applyFont="1" applyAlignment="1">
      <alignment horizontal="right"/>
    </xf>
    <xf numFmtId="187" fontId="126" fillId="0" borderId="0" xfId="27" applyFont="1" applyFill="1" applyAlignment="1">
      <alignment horizontal="right"/>
    </xf>
    <xf numFmtId="187" fontId="126" fillId="0" borderId="0" xfId="27" applyFont="1" applyFill="1"/>
    <xf numFmtId="0" fontId="5" fillId="0" borderId="0" xfId="21" applyFont="1"/>
    <xf numFmtId="2" fontId="5" fillId="0" borderId="0" xfId="21" applyNumberFormat="1" applyFont="1" applyAlignment="1">
      <alignment horizontal="justify" vertical="justify" wrapText="1"/>
    </xf>
    <xf numFmtId="0" fontId="126" fillId="0" borderId="0" xfId="21" applyFont="1" applyAlignment="1">
      <alignment horizontal="right"/>
    </xf>
    <xf numFmtId="0" fontId="126" fillId="0" borderId="0" xfId="21" applyFont="1" applyAlignment="1">
      <alignment horizontal="justify" vertical="top" wrapText="1"/>
    </xf>
    <xf numFmtId="0" fontId="125" fillId="0" borderId="0" xfId="21" applyFont="1" applyAlignment="1">
      <alignment horizontal="center" wrapText="1"/>
    </xf>
    <xf numFmtId="4" fontId="126" fillId="0" borderId="0" xfId="21" applyNumberFormat="1" applyFont="1" applyAlignment="1">
      <alignment wrapText="1"/>
    </xf>
    <xf numFmtId="0" fontId="29" fillId="0" borderId="0" xfId="21" applyFont="1" applyAlignment="1">
      <alignment horizontal="left" vertical="top" wrapText="1"/>
    </xf>
    <xf numFmtId="0" fontId="5" fillId="0" borderId="0" xfId="21" quotePrefix="1" applyFont="1" applyAlignment="1">
      <alignment horizontal="justify" vertical="center" wrapText="1"/>
    </xf>
    <xf numFmtId="49" fontId="5" fillId="0" borderId="0" xfId="21" applyNumberFormat="1" applyFont="1" applyAlignment="1">
      <alignment vertical="center" wrapText="1"/>
    </xf>
    <xf numFmtId="4" fontId="5" fillId="0" borderId="0" xfId="21" applyNumberFormat="1" applyFont="1" applyAlignment="1">
      <alignment horizontal="right"/>
    </xf>
    <xf numFmtId="0" fontId="6" fillId="0" borderId="0" xfId="21" applyFont="1" applyAlignment="1">
      <alignment horizontal="center" wrapText="1"/>
    </xf>
    <xf numFmtId="186" fontId="5" fillId="0" borderId="0" xfId="21" applyNumberFormat="1" applyFont="1" applyAlignment="1">
      <alignment horizontal="center"/>
    </xf>
    <xf numFmtId="4" fontId="5" fillId="0" borderId="0" xfId="21" applyNumberFormat="1" applyFont="1" applyAlignment="1">
      <alignment horizontal="right" wrapText="1"/>
    </xf>
    <xf numFmtId="4" fontId="5" fillId="0" borderId="0" xfId="21" applyNumberFormat="1" applyFont="1" applyAlignment="1">
      <alignment horizontal="center" wrapText="1"/>
    </xf>
    <xf numFmtId="0" fontId="5" fillId="0" borderId="0" xfId="21" applyFont="1" applyAlignment="1">
      <alignment horizontal="center" wrapText="1"/>
    </xf>
    <xf numFmtId="4" fontId="126" fillId="0" borderId="0" xfId="21" applyNumberFormat="1" applyFont="1" applyAlignment="1">
      <alignment horizontal="center" wrapText="1"/>
    </xf>
    <xf numFmtId="1" fontId="5" fillId="0" borderId="0" xfId="21" applyNumberFormat="1" applyFont="1"/>
    <xf numFmtId="187" fontId="5" fillId="0" borderId="0" xfId="27" applyFont="1" applyFill="1" applyAlignment="1">
      <alignment horizontal="right"/>
    </xf>
    <xf numFmtId="0" fontId="80" fillId="0" borderId="0" xfId="21" applyFont="1"/>
    <xf numFmtId="4" fontId="80" fillId="0" borderId="0" xfId="21" applyNumberFormat="1" applyFont="1" applyAlignment="1">
      <alignment horizontal="right" wrapText="1"/>
    </xf>
    <xf numFmtId="4" fontId="80" fillId="0" borderId="0" xfId="21" applyNumberFormat="1" applyFont="1" applyAlignment="1">
      <alignment horizontal="right"/>
    </xf>
    <xf numFmtId="0" fontId="28" fillId="0" borderId="0" xfId="21" applyFont="1" applyAlignment="1">
      <alignment horizontal="center"/>
    </xf>
    <xf numFmtId="4" fontId="28" fillId="0" borderId="0" xfId="21" applyNumberFormat="1" applyFont="1"/>
    <xf numFmtId="0" fontId="80" fillId="0" borderId="0" xfId="21" applyFont="1" applyAlignment="1">
      <alignment horizontal="center" wrapText="1"/>
    </xf>
    <xf numFmtId="4" fontId="80" fillId="0" borderId="0" xfId="21" applyNumberFormat="1" applyFont="1" applyAlignment="1">
      <alignment horizontal="center" wrapText="1"/>
    </xf>
    <xf numFmtId="0" fontId="6" fillId="0" borderId="29" xfId="21" applyFont="1" applyBorder="1" applyAlignment="1">
      <alignment horizontal="justify" vertical="justify" wrapText="1"/>
    </xf>
    <xf numFmtId="0" fontId="80" fillId="0" borderId="23" xfId="21" applyFont="1" applyBorder="1" applyAlignment="1">
      <alignment wrapText="1"/>
    </xf>
    <xf numFmtId="4" fontId="80" fillId="0" borderId="23" xfId="21" applyNumberFormat="1" applyFont="1" applyBorder="1" applyAlignment="1">
      <alignment wrapText="1"/>
    </xf>
    <xf numFmtId="4" fontId="28" fillId="0" borderId="26" xfId="21" applyNumberFormat="1" applyFont="1" applyBorder="1" applyAlignment="1">
      <alignment horizontal="right" wrapText="1"/>
    </xf>
    <xf numFmtId="0" fontId="131" fillId="0" borderId="0" xfId="21" applyFont="1" applyAlignment="1">
      <alignment horizontal="justify" vertical="justify" wrapText="1"/>
    </xf>
    <xf numFmtId="49" fontId="5" fillId="0" borderId="0" xfId="21" applyNumberFormat="1" applyFont="1" applyAlignment="1">
      <alignment horizontal="justify" vertical="center" wrapText="1"/>
    </xf>
    <xf numFmtId="0" fontId="64" fillId="0" borderId="0" xfId="21" applyFont="1" applyAlignment="1">
      <alignment horizontal="left"/>
    </xf>
    <xf numFmtId="0" fontId="6" fillId="0" borderId="0" xfId="21" applyFont="1" applyAlignment="1">
      <alignment horizontal="left" vertical="center"/>
    </xf>
    <xf numFmtId="17" fontId="6" fillId="0" borderId="0" xfId="21" applyNumberFormat="1" applyFont="1" applyAlignment="1">
      <alignment horizontal="left" vertical="center"/>
    </xf>
    <xf numFmtId="0" fontId="7" fillId="0" borderId="0" xfId="21" applyAlignment="1">
      <alignment horizontal="left"/>
    </xf>
    <xf numFmtId="49" fontId="5" fillId="0" borderId="27" xfId="21" applyNumberFormat="1" applyFont="1" applyBorder="1" applyAlignment="1">
      <alignment horizontal="center" vertical="top"/>
    </xf>
    <xf numFmtId="14" fontId="6" fillId="0" borderId="0" xfId="23" applyNumberFormat="1" applyFont="1" applyAlignment="1">
      <alignment vertical="center" wrapText="1"/>
    </xf>
    <xf numFmtId="2" fontId="5" fillId="0" borderId="0" xfId="21" applyNumberFormat="1" applyFont="1" applyAlignment="1">
      <alignment horizontal="center" wrapText="1"/>
    </xf>
    <xf numFmtId="2" fontId="29" fillId="0" borderId="3" xfId="21" applyNumberFormat="1" applyFont="1" applyBorder="1" applyAlignment="1">
      <alignment horizontal="center"/>
    </xf>
    <xf numFmtId="4" fontId="7" fillId="0" borderId="0" xfId="21" applyNumberFormat="1" applyAlignment="1">
      <alignment horizontal="center"/>
    </xf>
    <xf numFmtId="4" fontId="29" fillId="9" borderId="23" xfId="21" applyNumberFormat="1" applyFont="1" applyFill="1" applyBorder="1" applyAlignment="1">
      <alignment horizontal="center" vertical="center"/>
    </xf>
    <xf numFmtId="183" fontId="6" fillId="9" borderId="23" xfId="21" applyNumberFormat="1" applyFont="1" applyFill="1" applyBorder="1" applyAlignment="1">
      <alignment vertical="center"/>
    </xf>
    <xf numFmtId="181" fontId="7" fillId="0" borderId="0" xfId="21" applyNumberFormat="1" applyAlignment="1">
      <alignment horizontal="center"/>
    </xf>
    <xf numFmtId="0" fontId="29" fillId="0" borderId="0" xfId="21" applyFont="1" applyAlignment="1">
      <alignment horizontal="justify" wrapText="1"/>
    </xf>
    <xf numFmtId="4" fontId="29" fillId="0" borderId="13" xfId="21" applyNumberFormat="1" applyFont="1" applyBorder="1" applyAlignment="1">
      <alignment horizontal="center"/>
    </xf>
    <xf numFmtId="7" fontId="5" fillId="0" borderId="13" xfId="21" applyNumberFormat="1" applyFont="1" applyBorder="1" applyAlignment="1">
      <alignment horizontal="right"/>
    </xf>
    <xf numFmtId="49" fontId="5" fillId="0" borderId="3" xfId="25" applyNumberFormat="1" applyFont="1" applyBorder="1" applyAlignment="1">
      <alignment horizontal="center" vertical="center"/>
    </xf>
    <xf numFmtId="0" fontId="5" fillId="0" borderId="28" xfId="21" applyFont="1" applyBorder="1" applyAlignment="1">
      <alignment horizontal="justify" wrapText="1"/>
    </xf>
    <xf numFmtId="4" fontId="29" fillId="0" borderId="28" xfId="21" applyNumberFormat="1" applyFont="1" applyBorder="1" applyAlignment="1">
      <alignment horizontal="center"/>
    </xf>
    <xf numFmtId="4" fontId="29" fillId="0" borderId="0" xfId="21" applyNumberFormat="1" applyFont="1" applyAlignment="1">
      <alignment horizontal="center"/>
    </xf>
    <xf numFmtId="4" fontId="106" fillId="0" borderId="0" xfId="21" applyNumberFormat="1" applyFont="1" applyAlignment="1">
      <alignment horizontal="center"/>
    </xf>
    <xf numFmtId="0" fontId="29" fillId="9" borderId="23" xfId="21" applyFont="1" applyFill="1" applyBorder="1" applyAlignment="1">
      <alignment horizontal="center" vertical="center"/>
    </xf>
    <xf numFmtId="183" fontId="123" fillId="9" borderId="23" xfId="21" applyNumberFormat="1" applyFont="1" applyFill="1" applyBorder="1" applyAlignment="1">
      <alignment vertical="center"/>
    </xf>
    <xf numFmtId="1" fontId="7" fillId="0" borderId="0" xfId="21" applyNumberFormat="1" applyAlignment="1">
      <alignment horizontal="center"/>
    </xf>
    <xf numFmtId="0" fontId="29" fillId="0" borderId="0" xfId="21" applyFont="1" applyAlignment="1">
      <alignment horizontal="center"/>
    </xf>
    <xf numFmtId="0" fontId="6" fillId="0" borderId="0" xfId="21" applyFont="1" applyAlignment="1">
      <alignment vertical="center" wrapText="1"/>
    </xf>
    <xf numFmtId="175" fontId="29" fillId="0" borderId="0" xfId="21" applyNumberFormat="1" applyFont="1" applyAlignment="1">
      <alignment horizontal="center"/>
    </xf>
    <xf numFmtId="0" fontId="5" fillId="0" borderId="0" xfId="21" quotePrefix="1" applyFont="1" applyAlignment="1">
      <alignment horizontal="left" vertical="top" wrapText="1"/>
    </xf>
    <xf numFmtId="4" fontId="6" fillId="0" borderId="0" xfId="21" applyNumberFormat="1" applyFont="1" applyAlignment="1">
      <alignment horizontal="center" vertical="center"/>
    </xf>
    <xf numFmtId="0" fontId="16" fillId="0" borderId="0" xfId="21" applyFont="1" applyAlignment="1">
      <alignment horizontal="justify" vertical="top" wrapText="1"/>
    </xf>
    <xf numFmtId="0" fontId="16" fillId="0" borderId="0" xfId="21" applyFont="1" applyAlignment="1">
      <alignment vertical="top" wrapText="1"/>
    </xf>
    <xf numFmtId="0" fontId="6" fillId="11" borderId="23" xfId="21" applyFont="1" applyFill="1" applyBorder="1" applyAlignment="1">
      <alignment horizontal="center" vertical="center"/>
    </xf>
    <xf numFmtId="49" fontId="132" fillId="0" borderId="0" xfId="21" applyNumberFormat="1" applyFont="1"/>
    <xf numFmtId="0" fontId="133" fillId="0" borderId="0" xfId="21" applyFont="1" applyAlignment="1">
      <alignment horizontal="center" vertical="top"/>
    </xf>
    <xf numFmtId="0" fontId="107" fillId="0" borderId="0" xfId="21" applyFont="1" applyAlignment="1">
      <alignment horizontal="justify" vertical="top" wrapText="1"/>
    </xf>
    <xf numFmtId="0" fontId="133" fillId="0" borderId="0" xfId="21" applyFont="1" applyAlignment="1">
      <alignment horizontal="center"/>
    </xf>
    <xf numFmtId="175" fontId="76" fillId="0" borderId="0" xfId="21" applyNumberFormat="1" applyFont="1" applyAlignment="1">
      <alignment horizontal="center"/>
    </xf>
    <xf numFmtId="4" fontId="133" fillId="0" borderId="0" xfId="21" applyNumberFormat="1" applyFont="1" applyAlignment="1">
      <alignment horizontal="center"/>
    </xf>
    <xf numFmtId="171" fontId="133" fillId="0" borderId="0" xfId="21" applyNumberFormat="1" applyFont="1" applyAlignment="1">
      <alignment horizontal="right"/>
    </xf>
    <xf numFmtId="49" fontId="132" fillId="0" borderId="3" xfId="21" applyNumberFormat="1" applyFont="1" applyBorder="1"/>
    <xf numFmtId="0" fontId="133" fillId="0" borderId="3" xfId="21" applyFont="1" applyBorder="1" applyAlignment="1">
      <alignment horizontal="center" vertical="top"/>
    </xf>
    <xf numFmtId="0" fontId="107" fillId="0" borderId="3" xfId="21" applyFont="1" applyBorder="1" applyAlignment="1">
      <alignment horizontal="justify" vertical="top" wrapText="1"/>
    </xf>
    <xf numFmtId="0" fontId="133" fillId="0" borderId="3" xfId="21" applyFont="1" applyBorder="1" applyAlignment="1">
      <alignment horizontal="center"/>
    </xf>
    <xf numFmtId="175" fontId="76" fillId="0" borderId="3" xfId="21" applyNumberFormat="1" applyFont="1" applyBorder="1" applyAlignment="1">
      <alignment horizontal="center"/>
    </xf>
    <xf numFmtId="4" fontId="133" fillId="0" borderId="3" xfId="21" applyNumberFormat="1" applyFont="1" applyBorder="1" applyAlignment="1">
      <alignment horizontal="center"/>
    </xf>
    <xf numFmtId="171" fontId="133" fillId="0" borderId="3" xfId="21" applyNumberFormat="1" applyFont="1" applyBorder="1" applyAlignment="1">
      <alignment horizontal="right"/>
    </xf>
    <xf numFmtId="49" fontId="5" fillId="0" borderId="0" xfId="21" applyNumberFormat="1" applyFont="1" applyAlignment="1">
      <alignment horizontal="center" vertical="top" wrapText="1"/>
    </xf>
    <xf numFmtId="0" fontId="8" fillId="0" borderId="0" xfId="21" applyFont="1" applyAlignment="1">
      <alignment horizontal="justify" vertical="top" wrapText="1"/>
    </xf>
    <xf numFmtId="188" fontId="5" fillId="0" borderId="0" xfId="21" applyNumberFormat="1" applyFont="1" applyAlignment="1">
      <alignment horizontal="center"/>
    </xf>
    <xf numFmtId="0" fontId="7" fillId="0" borderId="0" xfId="21" applyAlignment="1">
      <alignment horizontal="right"/>
    </xf>
    <xf numFmtId="0" fontId="107" fillId="0" borderId="0" xfId="21" applyFont="1" applyAlignment="1">
      <alignment horizontal="justify" vertical="center" wrapText="1"/>
    </xf>
    <xf numFmtId="175" fontId="6" fillId="0" borderId="0" xfId="21" applyNumberFormat="1" applyFont="1" applyAlignment="1">
      <alignment horizontal="center" vertical="center"/>
    </xf>
    <xf numFmtId="49" fontId="5" fillId="0" borderId="3" xfId="21" applyNumberFormat="1" applyFont="1" applyBorder="1" applyAlignment="1">
      <alignment horizontal="center" vertical="top"/>
    </xf>
    <xf numFmtId="0" fontId="5" fillId="0" borderId="3" xfId="21" applyFont="1" applyBorder="1" applyAlignment="1">
      <alignment vertical="top" wrapText="1"/>
    </xf>
    <xf numFmtId="4" fontId="5" fillId="0" borderId="3" xfId="21" applyNumberFormat="1" applyFont="1" applyBorder="1" applyAlignment="1">
      <alignment horizontal="center"/>
    </xf>
    <xf numFmtId="7" fontId="5" fillId="0" borderId="3" xfId="21" applyNumberFormat="1" applyFont="1" applyBorder="1"/>
    <xf numFmtId="49" fontId="7" fillId="0" borderId="27" xfId="21" applyNumberFormat="1" applyBorder="1" applyAlignment="1">
      <alignment horizontal="center" vertical="center"/>
    </xf>
    <xf numFmtId="183" fontId="6" fillId="0" borderId="13" xfId="21" applyNumberFormat="1" applyFont="1" applyBorder="1"/>
    <xf numFmtId="0" fontId="7" fillId="0" borderId="0" xfId="0" applyFont="1" applyAlignment="1">
      <alignment horizontal="left" vertical="top" wrapText="1"/>
    </xf>
    <xf numFmtId="0" fontId="6" fillId="0" borderId="0" xfId="0" applyFont="1" applyAlignment="1">
      <alignment horizontal="left" vertical="center"/>
    </xf>
    <xf numFmtId="2" fontId="6" fillId="0" borderId="0" xfId="0" applyNumberFormat="1" applyFont="1" applyAlignment="1">
      <alignment horizontal="left" vertical="top" wrapText="1"/>
    </xf>
    <xf numFmtId="2" fontId="6" fillId="0" borderId="0" xfId="0" applyNumberFormat="1" applyFont="1" applyAlignment="1">
      <alignment horizontal="left" vertical="top"/>
    </xf>
    <xf numFmtId="2" fontId="5" fillId="0" borderId="0" xfId="0" applyNumberFormat="1" applyFont="1" applyAlignment="1">
      <alignment horizontal="left" vertical="top" wrapText="1"/>
    </xf>
    <xf numFmtId="2" fontId="6" fillId="0" borderId="0" xfId="0" applyNumberFormat="1" applyFont="1" applyAlignment="1">
      <alignment horizontal="left" vertical="center" wrapText="1"/>
    </xf>
    <xf numFmtId="0" fontId="5" fillId="0" borderId="0" xfId="0" applyFont="1" applyAlignment="1">
      <alignment horizontal="left" wrapText="1"/>
    </xf>
    <xf numFmtId="0" fontId="7" fillId="0" borderId="0" xfId="0" applyFont="1" applyAlignment="1">
      <alignment horizontal="left" vertical="center" wrapText="1"/>
    </xf>
    <xf numFmtId="2" fontId="28" fillId="0" borderId="0" xfId="0" applyNumberFormat="1" applyFont="1"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left" vertical="center" wrapText="1"/>
    </xf>
    <xf numFmtId="0" fontId="62" fillId="0" borderId="6" xfId="0" applyFont="1" applyBorder="1" applyAlignment="1">
      <alignment horizontal="left" vertical="top" wrapText="1"/>
    </xf>
    <xf numFmtId="0" fontId="62" fillId="0" borderId="7" xfId="0" applyFont="1" applyBorder="1" applyAlignment="1">
      <alignment horizontal="left" vertical="top" wrapText="1"/>
    </xf>
    <xf numFmtId="0" fontId="62" fillId="0" borderId="8" xfId="0" applyFont="1" applyBorder="1" applyAlignment="1">
      <alignment horizontal="left" vertical="top" wrapText="1"/>
    </xf>
    <xf numFmtId="4" fontId="62" fillId="0" borderId="6" xfId="0" applyNumberFormat="1" applyFont="1" applyBorder="1" applyAlignment="1">
      <alignment horizontal="center" vertical="center" wrapText="1"/>
    </xf>
    <xf numFmtId="4" fontId="62" fillId="0" borderId="8" xfId="0" applyNumberFormat="1" applyFont="1" applyBorder="1" applyAlignment="1">
      <alignment horizontal="center" vertical="center" wrapText="1"/>
    </xf>
    <xf numFmtId="0" fontId="62" fillId="0" borderId="9" xfId="0" applyFont="1" applyBorder="1" applyAlignment="1">
      <alignment horizontal="left" vertical="top" wrapText="1"/>
    </xf>
    <xf numFmtId="0" fontId="5" fillId="0" borderId="3" xfId="0" applyFont="1" applyBorder="1"/>
    <xf numFmtId="0" fontId="5" fillId="0" borderId="10" xfId="0" applyFont="1" applyBorder="1"/>
    <xf numFmtId="0" fontId="6" fillId="0" borderId="0" xfId="7" applyFont="1" applyAlignment="1">
      <alignment horizontal="justify" vertical="top"/>
    </xf>
    <xf numFmtId="4" fontId="6" fillId="0" borderId="13" xfId="7" applyNumberFormat="1" applyFont="1" applyBorder="1" applyAlignment="1" applyProtection="1">
      <alignment horizontal="right" vertical="center"/>
      <protection locked="0"/>
    </xf>
    <xf numFmtId="0" fontId="6" fillId="0" borderId="0" xfId="7" applyFont="1" applyAlignment="1">
      <alignment horizontal="left" vertical="center"/>
    </xf>
    <xf numFmtId="0" fontId="5" fillId="0" borderId="0" xfId="7" applyFont="1"/>
    <xf numFmtId="0" fontId="88" fillId="0" borderId="0" xfId="7" applyFont="1" applyAlignment="1">
      <alignment horizontal="center" vertical="center"/>
    </xf>
    <xf numFmtId="49" fontId="25" fillId="0" borderId="0" xfId="7" applyNumberFormat="1" applyFont="1" applyAlignment="1">
      <alignment horizontal="justify" vertical="top" wrapText="1"/>
    </xf>
    <xf numFmtId="0" fontId="30" fillId="0" borderId="0" xfId="7" applyAlignment="1">
      <alignment wrapText="1"/>
    </xf>
    <xf numFmtId="0" fontId="35" fillId="0" borderId="0" xfId="7" applyFont="1" applyAlignment="1">
      <alignment wrapText="1"/>
    </xf>
    <xf numFmtId="0" fontId="30" fillId="0" borderId="0" xfId="7"/>
    <xf numFmtId="0" fontId="40" fillId="3" borderId="0" xfId="7" applyFont="1" applyFill="1" applyAlignment="1">
      <alignment horizontal="left" vertical="center" wrapText="1"/>
    </xf>
    <xf numFmtId="173" fontId="39" fillId="3" borderId="0" xfId="7" applyNumberFormat="1" applyFont="1" applyFill="1" applyAlignment="1">
      <alignment vertical="center"/>
    </xf>
    <xf numFmtId="171" fontId="46" fillId="3" borderId="0" xfId="7" applyNumberFormat="1" applyFont="1" applyFill="1" applyAlignment="1">
      <alignment vertical="top" wrapText="1"/>
    </xf>
    <xf numFmtId="0" fontId="46" fillId="3" borderId="0" xfId="7" applyFont="1" applyFill="1" applyAlignment="1">
      <alignment vertical="top" wrapText="1"/>
    </xf>
    <xf numFmtId="0" fontId="46" fillId="3" borderId="0" xfId="7" applyFont="1" applyFill="1" applyAlignment="1">
      <alignment vertical="justify"/>
    </xf>
    <xf numFmtId="171" fontId="39" fillId="3" borderId="0" xfId="7" applyNumberFormat="1" applyFont="1" applyFill="1" applyAlignment="1">
      <alignment vertical="top" wrapText="1"/>
    </xf>
    <xf numFmtId="0" fontId="6" fillId="4" borderId="0" xfId="8" applyFont="1" applyFill="1" applyAlignment="1">
      <alignment horizontal="left" vertical="top" wrapText="1"/>
    </xf>
    <xf numFmtId="0" fontId="29" fillId="4" borderId="0" xfId="8" applyFont="1" applyFill="1" applyAlignment="1">
      <alignment horizontal="left" vertical="top" wrapText="1"/>
    </xf>
    <xf numFmtId="0" fontId="102" fillId="0" borderId="0" xfId="22" applyFont="1" applyAlignment="1">
      <alignment horizontal="center" vertical="top"/>
    </xf>
    <xf numFmtId="0" fontId="29" fillId="0" borderId="0" xfId="21" applyFont="1" applyAlignment="1">
      <alignment horizontal="center" vertical="center"/>
    </xf>
    <xf numFmtId="0" fontId="108" fillId="0" borderId="18" xfId="22" applyFont="1" applyBorder="1" applyAlignment="1">
      <alignment horizontal="right" vertical="center" wrapText="1"/>
    </xf>
    <xf numFmtId="0" fontId="7" fillId="0" borderId="4" xfId="21" applyBorder="1" applyAlignment="1">
      <alignment vertical="center" wrapText="1"/>
    </xf>
    <xf numFmtId="0" fontId="112" fillId="0" borderId="9" xfId="22" applyFont="1" applyBorder="1" applyAlignment="1">
      <alignment horizontal="right" vertical="top" wrapText="1"/>
    </xf>
    <xf numFmtId="0" fontId="7" fillId="0" borderId="3" xfId="21" applyBorder="1" applyAlignment="1">
      <alignment wrapText="1"/>
    </xf>
    <xf numFmtId="0" fontId="6" fillId="0" borderId="0" xfId="21" applyFont="1" applyAlignment="1">
      <alignment horizontal="left" vertical="top" wrapText="1"/>
    </xf>
    <xf numFmtId="0" fontId="113" fillId="0" borderId="0" xfId="21" applyFont="1" applyAlignment="1">
      <alignment horizontal="center"/>
    </xf>
    <xf numFmtId="0" fontId="7" fillId="0" borderId="0" xfId="21" applyAlignment="1">
      <alignment horizontal="center" vertical="top" wrapText="1"/>
    </xf>
    <xf numFmtId="0" fontId="114" fillId="0" borderId="0" xfId="21" applyFont="1" applyAlignment="1">
      <alignment horizontal="center" vertical="center" wrapText="1"/>
    </xf>
    <xf numFmtId="0" fontId="8" fillId="0" borderId="0" xfId="21" applyFont="1" applyAlignment="1">
      <alignment horizontal="left" vertical="top"/>
    </xf>
    <xf numFmtId="0" fontId="114" fillId="0" borderId="0" xfId="21" applyFont="1" applyAlignment="1">
      <alignment horizontal="left" vertical="center" wrapText="1"/>
    </xf>
    <xf numFmtId="0" fontId="134" fillId="0" borderId="0" xfId="22" applyFont="1" applyAlignment="1">
      <alignment horizontal="center" vertical="top"/>
    </xf>
    <xf numFmtId="0" fontId="5" fillId="0" borderId="0" xfId="20" applyFont="1" applyAlignment="1">
      <alignment horizontal="center" vertical="top"/>
    </xf>
    <xf numFmtId="0" fontId="29" fillId="0" borderId="0" xfId="20" applyFont="1" applyAlignment="1">
      <alignment horizontal="left" vertical="top"/>
    </xf>
    <xf numFmtId="0" fontId="7" fillId="0" borderId="0" xfId="20"/>
    <xf numFmtId="0" fontId="135" fillId="0" borderId="0" xfId="22" applyFont="1" applyAlignment="1">
      <alignment horizontal="center" vertical="center"/>
    </xf>
    <xf numFmtId="0" fontId="5" fillId="0" borderId="0" xfId="20" applyFont="1"/>
    <xf numFmtId="0" fontId="135" fillId="0" borderId="0" xfId="20" applyFont="1" applyAlignment="1">
      <alignment horizontal="center"/>
    </xf>
    <xf numFmtId="0" fontId="7" fillId="0" borderId="0" xfId="20" applyAlignment="1">
      <alignment vertical="top"/>
    </xf>
    <xf numFmtId="0" fontId="136" fillId="0" borderId="0" xfId="22" applyFont="1" applyAlignment="1">
      <alignment horizontal="center" vertical="top" wrapText="1"/>
    </xf>
    <xf numFmtId="0" fontId="137" fillId="0" borderId="0" xfId="20" applyFont="1"/>
    <xf numFmtId="0" fontId="137" fillId="0" borderId="0" xfId="20" applyFont="1" applyAlignment="1">
      <alignment vertical="top"/>
    </xf>
    <xf numFmtId="0" fontId="138" fillId="0" borderId="0" xfId="22" applyFont="1" applyAlignment="1">
      <alignment horizontal="center" vertical="center"/>
    </xf>
    <xf numFmtId="0" fontId="135" fillId="0" borderId="0" xfId="22" quotePrefix="1" applyFont="1" applyAlignment="1">
      <alignment horizontal="center" vertical="center"/>
    </xf>
    <xf numFmtId="0" fontId="7" fillId="0" borderId="0" xfId="20" applyAlignment="1">
      <alignment horizontal="right"/>
    </xf>
    <xf numFmtId="17" fontId="5" fillId="0" borderId="0" xfId="20" applyNumberFormat="1" applyFont="1" applyAlignment="1">
      <alignment horizontal="left" vertical="top"/>
    </xf>
    <xf numFmtId="17" fontId="29" fillId="5" borderId="0" xfId="20" applyNumberFormat="1" applyFont="1" applyFill="1" applyAlignment="1">
      <alignment horizontal="left" vertical="top" wrapText="1"/>
    </xf>
    <xf numFmtId="0" fontId="7" fillId="5" borderId="0" xfId="20" applyFill="1" applyAlignment="1">
      <alignment wrapText="1"/>
    </xf>
    <xf numFmtId="0" fontId="7" fillId="0" borderId="0" xfId="20" applyAlignment="1">
      <alignment wrapText="1"/>
    </xf>
    <xf numFmtId="2" fontId="71" fillId="0" borderId="0" xfId="20" applyNumberFormat="1" applyFont="1" applyAlignment="1">
      <alignment horizontal="center" vertical="center"/>
    </xf>
    <xf numFmtId="0" fontId="7" fillId="0" borderId="0" xfId="20" applyAlignment="1">
      <alignment horizontal="center" vertical="top"/>
    </xf>
    <xf numFmtId="0" fontId="7" fillId="0" borderId="0" xfId="20" applyAlignment="1">
      <alignment horizontal="center" vertical="center"/>
    </xf>
    <xf numFmtId="0" fontId="7" fillId="0" borderId="22" xfId="20" applyBorder="1"/>
    <xf numFmtId="0" fontId="7" fillId="0" borderId="22" xfId="20" applyBorder="1" applyAlignment="1">
      <alignment vertical="top"/>
    </xf>
    <xf numFmtId="0" fontId="7" fillId="0" borderId="23" xfId="20" applyBorder="1"/>
    <xf numFmtId="0" fontId="63" fillId="0" borderId="0" xfId="20" applyFont="1" applyAlignment="1">
      <alignment horizontal="right"/>
    </xf>
    <xf numFmtId="0" fontId="64" fillId="0" borderId="0" xfId="20" applyFont="1" applyAlignment="1">
      <alignment horizontal="right" vertical="top"/>
    </xf>
    <xf numFmtId="0" fontId="63" fillId="0" borderId="0" xfId="20" applyFont="1" applyAlignment="1">
      <alignment horizontal="center"/>
    </xf>
    <xf numFmtId="0" fontId="7" fillId="0" borderId="0" xfId="20" applyAlignment="1">
      <alignment horizontal="center"/>
    </xf>
    <xf numFmtId="0" fontId="11" fillId="0" borderId="0" xfId="20" applyFont="1" applyAlignment="1">
      <alignment horizontal="center"/>
    </xf>
    <xf numFmtId="0" fontId="29" fillId="0" borderId="0" xfId="20" applyFont="1" applyAlignment="1">
      <alignment horizontal="right" vertical="center"/>
    </xf>
    <xf numFmtId="0" fontId="29" fillId="0" borderId="0" xfId="20" applyFont="1" applyAlignment="1">
      <alignment vertical="center"/>
    </xf>
    <xf numFmtId="0" fontId="29" fillId="0" borderId="0" xfId="20" applyFont="1" applyAlignment="1">
      <alignment horizontal="center" vertical="center"/>
    </xf>
    <xf numFmtId="4" fontId="7" fillId="0" borderId="0" xfId="20" applyNumberFormat="1"/>
    <xf numFmtId="0" fontId="29" fillId="0" borderId="0" xfId="20" applyFont="1" applyAlignment="1">
      <alignment vertical="center" wrapText="1"/>
    </xf>
    <xf numFmtId="0" fontId="29" fillId="0" borderId="0" xfId="20" applyFont="1" applyAlignment="1">
      <alignment horizontal="left" vertical="center"/>
    </xf>
    <xf numFmtId="4" fontId="29" fillId="0" borderId="0" xfId="20" applyNumberFormat="1" applyFont="1" applyAlignment="1">
      <alignment horizontal="center" vertical="center"/>
    </xf>
    <xf numFmtId="4" fontId="29" fillId="0" borderId="0" xfId="20" applyNumberFormat="1" applyFont="1" applyAlignment="1">
      <alignment vertical="center"/>
    </xf>
    <xf numFmtId="0" fontId="29" fillId="0" borderId="0" xfId="20" applyFont="1" applyAlignment="1">
      <alignment horizontal="left" vertical="center" wrapText="1"/>
    </xf>
    <xf numFmtId="0" fontId="29" fillId="0" borderId="0" xfId="20" applyFont="1" applyAlignment="1">
      <alignment horizontal="center" vertical="center"/>
    </xf>
    <xf numFmtId="7" fontId="29" fillId="0" borderId="0" xfId="20" applyNumberFormat="1" applyFont="1" applyAlignment="1">
      <alignment horizontal="left" vertical="center"/>
    </xf>
    <xf numFmtId="4" fontId="7" fillId="0" borderId="8" xfId="20" applyNumberFormat="1" applyBorder="1" applyAlignment="1">
      <alignment vertical="center"/>
    </xf>
    <xf numFmtId="0" fontId="29" fillId="0" borderId="6" xfId="20" applyFont="1" applyBorder="1" applyAlignment="1">
      <alignment horizontal="right" vertical="center"/>
    </xf>
    <xf numFmtId="0" fontId="29" fillId="0" borderId="7" xfId="20" applyFont="1" applyBorder="1" applyAlignment="1">
      <alignment horizontal="left" vertical="center" wrapText="1"/>
    </xf>
    <xf numFmtId="0" fontId="29" fillId="0" borderId="7" xfId="20" applyFont="1" applyBorder="1" applyAlignment="1">
      <alignment horizontal="left" vertical="center"/>
    </xf>
    <xf numFmtId="0" fontId="29" fillId="0" borderId="7" xfId="20" applyFont="1" applyBorder="1" applyAlignment="1">
      <alignment horizontal="center" vertical="center"/>
    </xf>
    <xf numFmtId="4" fontId="28" fillId="0" borderId="0" xfId="20" applyNumberFormat="1" applyFont="1" applyAlignment="1">
      <alignment vertical="center"/>
    </xf>
    <xf numFmtId="0" fontId="6" fillId="0" borderId="0" xfId="20" applyFont="1" applyAlignment="1">
      <alignment horizontal="right" vertical="center"/>
    </xf>
    <xf numFmtId="0" fontId="28" fillId="0" borderId="0" xfId="20" applyFont="1" applyAlignment="1">
      <alignment horizontal="left" vertical="center" wrapText="1"/>
    </xf>
    <xf numFmtId="0" fontId="106" fillId="0" borderId="0" xfId="20" applyFont="1" applyAlignment="1">
      <alignment horizontal="left" vertical="center"/>
    </xf>
    <xf numFmtId="0" fontId="28" fillId="0" borderId="0" xfId="20" applyFont="1" applyAlignment="1">
      <alignment horizontal="center" vertical="center"/>
    </xf>
    <xf numFmtId="0" fontId="64" fillId="0" borderId="0" xfId="20" applyFont="1" applyAlignment="1">
      <alignment horizontal="right" vertical="center"/>
    </xf>
    <xf numFmtId="0" fontId="64" fillId="0" borderId="0" xfId="20" applyFont="1" applyAlignment="1">
      <alignment vertical="center"/>
    </xf>
    <xf numFmtId="0" fontId="7" fillId="0" borderId="0" xfId="20" applyAlignment="1">
      <alignment vertical="center"/>
    </xf>
    <xf numFmtId="0" fontId="7" fillId="0" borderId="3" xfId="20" applyBorder="1" applyAlignment="1">
      <alignment vertical="center"/>
    </xf>
    <xf numFmtId="0" fontId="7" fillId="0" borderId="4" xfId="20" applyBorder="1" applyAlignment="1">
      <alignment vertical="center" wrapText="1"/>
    </xf>
    <xf numFmtId="0" fontId="7" fillId="0" borderId="19" xfId="20" applyBorder="1"/>
    <xf numFmtId="0" fontId="111" fillId="0" borderId="0" xfId="20" applyFont="1" applyAlignment="1">
      <alignment horizontal="left" vertical="center"/>
    </xf>
    <xf numFmtId="4" fontId="28" fillId="8" borderId="21" xfId="20" applyNumberFormat="1" applyFont="1" applyFill="1" applyBorder="1" applyAlignment="1">
      <alignment vertical="center"/>
    </xf>
    <xf numFmtId="0" fontId="7" fillId="0" borderId="3" xfId="20" applyBorder="1" applyAlignment="1">
      <alignment wrapText="1"/>
    </xf>
    <xf numFmtId="3" fontId="7" fillId="0" borderId="10" xfId="20" applyNumberFormat="1" applyBorder="1"/>
    <xf numFmtId="4" fontId="111" fillId="0" borderId="0" xfId="20" applyNumberFormat="1" applyFont="1"/>
    <xf numFmtId="0" fontId="64" fillId="0" borderId="0" xfId="20" applyFont="1"/>
    <xf numFmtId="0" fontId="64" fillId="0" borderId="22" xfId="20" applyFont="1" applyBorder="1" applyAlignment="1">
      <alignment horizontal="right" vertical="top"/>
    </xf>
    <xf numFmtId="0" fontId="64" fillId="0" borderId="22" xfId="20" applyFont="1" applyBorder="1"/>
    <xf numFmtId="0" fontId="7" fillId="0" borderId="22" xfId="20" applyBorder="1" applyAlignment="1">
      <alignment horizontal="center"/>
    </xf>
    <xf numFmtId="0" fontId="64" fillId="0" borderId="23" xfId="20" applyFont="1" applyBorder="1" applyAlignment="1">
      <alignment horizontal="right" vertical="top"/>
    </xf>
    <xf numFmtId="0" fontId="64" fillId="0" borderId="23" xfId="20" applyFont="1" applyBorder="1"/>
    <xf numFmtId="0" fontId="7" fillId="0" borderId="23" xfId="20" applyBorder="1" applyAlignment="1">
      <alignment horizontal="center"/>
    </xf>
    <xf numFmtId="174" fontId="6" fillId="0" borderId="0" xfId="0" applyNumberFormat="1" applyFont="1" applyAlignment="1">
      <alignment vertical="center"/>
    </xf>
    <xf numFmtId="174" fontId="6" fillId="0" borderId="0" xfId="0" applyNumberFormat="1" applyFont="1" applyAlignment="1">
      <alignment horizontal="right" vertical="center"/>
    </xf>
    <xf numFmtId="174" fontId="7" fillId="0" borderId="3" xfId="0" applyNumberFormat="1" applyFont="1" applyBorder="1"/>
    <xf numFmtId="174" fontId="7" fillId="0" borderId="0" xfId="0" applyNumberFormat="1" applyFont="1"/>
    <xf numFmtId="174" fontId="6" fillId="0" borderId="0" xfId="0" applyNumberFormat="1" applyFont="1"/>
    <xf numFmtId="174" fontId="6" fillId="0" borderId="3" xfId="0" applyNumberFormat="1" applyFont="1" applyBorder="1"/>
    <xf numFmtId="4" fontId="7" fillId="0" borderId="0" xfId="21" applyNumberFormat="1" applyFont="1"/>
    <xf numFmtId="4" fontId="28" fillId="0" borderId="0" xfId="7" applyNumberFormat="1" applyFont="1" applyAlignment="1" applyProtection="1">
      <alignment vertical="center"/>
      <protection locked="0"/>
    </xf>
    <xf numFmtId="174" fontId="29" fillId="5" borderId="0" xfId="8" applyNumberFormat="1" applyFont="1" applyFill="1" applyAlignment="1">
      <alignment vertical="justify"/>
    </xf>
    <xf numFmtId="4" fontId="18" fillId="0" borderId="5" xfId="7" applyNumberFormat="1" applyFont="1" applyBorder="1" applyAlignment="1">
      <alignment vertical="justify" wrapText="1"/>
    </xf>
    <xf numFmtId="0" fontId="30" fillId="0" borderId="5" xfId="7" applyBorder="1" applyAlignment="1">
      <alignment horizontal="right" vertical="top" wrapText="1"/>
    </xf>
    <xf numFmtId="174" fontId="6" fillId="4" borderId="0" xfId="8" applyNumberFormat="1" applyFont="1" applyFill="1" applyAlignment="1">
      <alignment vertical="top" wrapText="1"/>
    </xf>
    <xf numFmtId="0" fontId="34" fillId="0" borderId="0" xfId="7" applyFont="1" applyAlignment="1">
      <alignment horizontal="center" vertical="center" wrapText="1"/>
    </xf>
    <xf numFmtId="4" fontId="16" fillId="0" borderId="0" xfId="1" applyNumberFormat="1" applyFont="1"/>
  </cellXfs>
  <cellStyles count="28">
    <cellStyle name="20% - Accent5 2" xfId="24" xr:uid="{BDF20A01-5D54-4569-873A-37B8CA7B32AC}"/>
    <cellStyle name="Excel Built-in Normal" xfId="3" xr:uid="{8F89D28A-779C-4431-9EE5-7C0DAE361CBF}"/>
    <cellStyle name="Normal" xfId="0" builtinId="0"/>
    <cellStyle name="Normal 10 2 2" xfId="6" xr:uid="{AAF0156E-42FB-47E3-9F45-FD6961FCAE63}"/>
    <cellStyle name="Normal 13 2" xfId="15" xr:uid="{D2B2BFC3-59C5-4C51-AB94-B78C9E376B62}"/>
    <cellStyle name="Normal 2" xfId="7" xr:uid="{E7DE1EF9-A1E1-4A4A-A1DF-7DBEB995D318}"/>
    <cellStyle name="Normal 2 10" xfId="10" xr:uid="{59E32CD7-3F82-4054-A956-C487B793CCB6}"/>
    <cellStyle name="Normal 2 2" xfId="20" xr:uid="{6F3F43A1-5652-4EC9-A065-CDF242A4C8D1}"/>
    <cellStyle name="Normal 2 2 2" xfId="17" xr:uid="{BDDACC03-5701-4E1E-834E-100BCB685ADA}"/>
    <cellStyle name="Normal 30" xfId="4" xr:uid="{93746611-5F59-4197-B5C4-197520E8E552}"/>
    <cellStyle name="Normal 4" xfId="16" xr:uid="{E0EEB3B6-ECD4-4C6F-B363-706CA8F4EE88}"/>
    <cellStyle name="Normal 5" xfId="13" xr:uid="{92BF7BCA-0A9D-484D-9299-0E17D7F1DED0}"/>
    <cellStyle name="Normal 64" xfId="14" xr:uid="{01A9B949-1E7C-475D-B641-7BAE15232C89}"/>
    <cellStyle name="Normal 8" xfId="19" xr:uid="{E48E8281-650E-492A-8B6A-BDC1CC867554}"/>
    <cellStyle name="Normal_2001" xfId="12" xr:uid="{F7656D31-14DA-41CF-BD17-145A25456146}"/>
    <cellStyle name="Normal_HRVOJE_ D2 Našice Bizovac" xfId="25" xr:uid="{463335F3-2D1C-4D86-915C-5F2AC8F5161A}"/>
    <cellStyle name="Normal_Sheet1" xfId="26" xr:uid="{41BA98C9-64E4-41D1-A587-3DB391E6FBDD}"/>
    <cellStyle name="Normal_TROSKOVNIK-revizija2" xfId="18" xr:uid="{C6B06978-2055-44E0-97E9-85ACCE545EC0}"/>
    <cellStyle name="Normal_TROŠKOVNIK - KAM - ŽUTO" xfId="5" xr:uid="{CB334C68-5F72-42CB-9193-B9C8E887F45F}"/>
    <cellStyle name="Normal_VLAšKA 69-A,B,C,D (2)" xfId="22" xr:uid="{D4A20F26-768F-4DB5-82CB-BCFE99ECB52C}"/>
    <cellStyle name="Normalno 2" xfId="1" xr:uid="{E7CE011C-E119-48EC-B0E3-98DADFF23013}"/>
    <cellStyle name="Normalno 2 2 2" xfId="8" xr:uid="{F97ABB0D-0BB4-46FA-AB80-65987400C024}"/>
    <cellStyle name="Normalno 3" xfId="21" xr:uid="{B6A3EBB4-860B-462F-B377-B67D9F4560F4}"/>
    <cellStyle name="Normalno 4" xfId="11" xr:uid="{EE1DC23A-9FF6-4595-A90A-5517EED888AB}"/>
    <cellStyle name="Obično 2" xfId="23" xr:uid="{AEDE6A8F-04B0-4EF0-B31A-3CA4EE153767}"/>
    <cellStyle name="Obično 2 3" xfId="9" xr:uid="{DC18F34A-DD5A-4ACF-91B1-0F258A39C469}"/>
    <cellStyle name="Stil 1" xfId="2" xr:uid="{923C8259-6865-43F7-9804-5E608BC2F71C}"/>
    <cellStyle name="Zarez 2" xfId="27" xr:uid="{C567EE17-D4DE-48CE-AC5F-9FC5E7749A39}"/>
  </cellStyles>
  <dxfs count="33">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dxf>
    <dxf>
      <font>
        <condense val="0"/>
        <extend val="0"/>
        <color indexed="9"/>
      </font>
    </dxf>
    <dxf>
      <font>
        <condense val="0"/>
        <extend val="0"/>
        <color indexed="9"/>
      </font>
    </dxf>
    <dxf>
      <font>
        <condense val="0"/>
        <extend val="0"/>
        <color indexed="9"/>
      </font>
    </dxf>
    <dxf>
      <font>
        <b val="0"/>
        <condense val="0"/>
        <extend val="0"/>
        <color indexed="8"/>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b val="0"/>
        <condense val="0"/>
        <extend val="0"/>
        <color indexed="8"/>
      </font>
    </dxf>
    <dxf>
      <font>
        <b val="0"/>
        <condense val="0"/>
        <extend val="0"/>
        <color indexed="8"/>
      </font>
    </dxf>
    <dxf>
      <font>
        <condense val="0"/>
        <extend val="0"/>
        <color auto="1"/>
      </font>
    </dxf>
    <dxf>
      <font>
        <condense val="0"/>
        <extend val="0"/>
        <color auto="1"/>
      </font>
    </dxf>
    <dxf>
      <font>
        <b val="0"/>
        <condense val="0"/>
        <extend val="0"/>
        <color indexed="8"/>
      </font>
    </dxf>
    <dxf>
      <font>
        <b val="0"/>
        <condense val="0"/>
        <extend val="0"/>
        <color indexed="8"/>
      </font>
    </dxf>
    <dxf>
      <font>
        <b val="0"/>
        <condense val="0"/>
        <extend val="0"/>
        <color indexed="8"/>
      </font>
    </dxf>
    <dxf>
      <font>
        <condense val="0"/>
        <extend val="0"/>
        <color auto="1"/>
      </font>
    </dxf>
    <dxf>
      <font>
        <condense val="0"/>
        <extend val="0"/>
        <color auto="1"/>
      </font>
    </dxf>
    <dxf>
      <font>
        <b val="0"/>
        <condense val="0"/>
        <extend val="0"/>
        <color indexed="8"/>
      </font>
    </dxf>
    <dxf>
      <font>
        <b val="0"/>
        <condense val="0"/>
        <extend val="0"/>
        <color indexed="8"/>
      </font>
    </dxf>
    <dxf>
      <font>
        <b val="0"/>
        <condense val="0"/>
        <extend val="0"/>
        <color indexed="8"/>
      </font>
    </dxf>
    <dxf>
      <font>
        <condense val="0"/>
        <extend val="0"/>
        <color auto="1"/>
      </font>
    </dxf>
    <dxf>
      <font>
        <condense val="0"/>
        <extend val="0"/>
        <color auto="1"/>
      </font>
    </dxf>
    <dxf>
      <font>
        <b val="0"/>
        <condense val="0"/>
        <extend val="0"/>
        <color indexed="8"/>
      </font>
    </dxf>
    <dxf>
      <font>
        <b val="0"/>
        <condense val="0"/>
        <extend val="0"/>
        <color indexed="8"/>
      </font>
    </dxf>
    <dxf>
      <font>
        <condense val="0"/>
        <extend val="0"/>
        <color auto="1"/>
      </font>
    </dxf>
    <dxf>
      <font>
        <condense val="0"/>
        <extend val="0"/>
        <color auto="1"/>
      </font>
    </dxf>
    <dxf>
      <font>
        <condense val="0"/>
        <extend val="0"/>
        <color auto="1"/>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5</xdr:col>
          <xdr:colOff>695325</xdr:colOff>
          <xdr:row>0</xdr:row>
          <xdr:rowOff>762000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C:/Users/ivang/Downloads/07-6-18-%203%20GL%20PROJEKT%20-%20Troskovnik%20PO%20ETAPAMA.xls" TargetMode="External"/><Relationship Id="rId1" Type="http://schemas.openxmlformats.org/officeDocument/2006/relationships/externalLinkPath" Target="https://d.docs.live.net/Users/ivang/Downloads/07-6-18-%203%20GL%20PROJEKT%20-%20Troskovnik%20PO%20ETAPAM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_%20ARHITEKTURA/GRAD%20LIPIK/REKREACIJSKO%20PODRUCJE%20JEZERA%20RAMINAC_Grad%20Lipik/02_Glavni%20projekti/3.GP%20Ergela/RADNO/TROSKOVNICI/TROSKOVNICI%20VIK_cijene/LIPIK_ULAZNA%20ZGRADA_troskovnik_cijen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_%20ARHITEKTURA/GRAD%20LIPIK/REKREACIJSKO%20PODRUCJE%20JEZERA%20RAMINAC_Grad%20Lipik/02_Glavni%20projekti/3.GP%20Ergela/RADNO/TROSKOVNICI/TROSKOVNICI%20VIK_cijene/LIPIK_MEHANIZACIJA%20I%20HRANA_troskovnik_cijene.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d.docs.live.net/C:/Users/Korisnik/Downloads/3%20E%20projekti%20Trosk_arh_kraj_ng_IP_ERGELA_dio%202%20i%203_cijene.xls" TargetMode="External"/><Relationship Id="rId1" Type="http://schemas.openxmlformats.org/officeDocument/2006/relationships/externalLinkPath" Target="https://d.docs.live.net/Users/Korisnik/Downloads/3%20E%20projekti%20Trosk_arh_kraj_ng_IP_ERGELA_dio%202%20i%203_cijene.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Z:\IGK\2_NADZOR\2025\015-2025-DEDL_LIPIK_2.Faza\Ugovori\Izvo&#273;a&#269;\Prilog%201%20-%20Tro&#353;kovnik%20POPUNJEN(1)-kona&#269;no-Ergela.xlsx" TargetMode="External"/><Relationship Id="rId1" Type="http://schemas.openxmlformats.org/officeDocument/2006/relationships/externalLinkPath" Target="/IGK/2_NADZOR/2025/015-2025-DEDL_LIPIK_2.Faza/Ugovori/Izvo&#273;a&#269;/Prilog%201%20-%20Tro&#353;kovnik%20POPUNJEN(1)-kona&#269;no-Erge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slovnica"/>
      <sheetName val="ETAPA 15"/>
      <sheetName val="ETAPA 16-ŠTALE"/>
      <sheetName val="ETAPA 16-SPREMIŠTA"/>
      <sheetName val="ETAPA 17"/>
      <sheetName val="ETAPA 18"/>
      <sheetName val="ETAPA 19"/>
      <sheetName val="ETAPA 20-ULAZNA ZGRADA"/>
      <sheetName val="ETAPA 21-Mehanizacija II-8"/>
      <sheetName val="ETAPA 22-Fijakeri"/>
      <sheetName val="ETAPA 23-pristupna prometnica"/>
      <sheetName val="ETAPA 23-Karantena"/>
    </sheetNames>
    <sheetDataSet>
      <sheetData sheetId="0">
        <row r="7">
          <cell r="A7" t="str">
            <v>GRAĐEVINE KONJIČKOG SPORTA</v>
          </cell>
        </row>
        <row r="21">
          <cell r="A21" t="str">
            <v>REKREACIJSKO PODRUČJE JEZERA RAMINAC</v>
          </cell>
        </row>
        <row r="25">
          <cell r="A25" t="str">
            <v>DRŽAVNA ERGELA ĐAKOVO I LIPIK</v>
          </cell>
        </row>
        <row r="26">
          <cell r="A26" t="str">
            <v>Augusta Šenoe 45, 31 400 Đakovo</v>
          </cell>
        </row>
        <row r="30">
          <cell r="A30" t="str">
            <v>07-6/18</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Naslovnica"/>
      <sheetName val="5. Posebni tehnički uvjeti"/>
      <sheetName val="5.Rekapitulacija"/>
      <sheetName val="5.1"/>
      <sheetName val="5.2"/>
      <sheetName val="5.3"/>
      <sheetName val="5.4"/>
      <sheetName val="5.5"/>
      <sheetName val="5.6"/>
      <sheetName val="5.7"/>
    </sheetNames>
    <sheetDataSet>
      <sheetData sheetId="0" refreshError="1"/>
      <sheetData sheetId="1" refreshError="1"/>
      <sheetData sheetId="2">
        <row r="8">
          <cell r="B8">
            <v>5</v>
          </cell>
          <cell r="C8" t="str">
            <v>HIDROTEHNIČKI RADOVI</v>
          </cell>
        </row>
        <row r="9">
          <cell r="B9" t="str">
            <v>5.1.</v>
          </cell>
          <cell r="C9" t="str">
            <v>Zemljani radovi</v>
          </cell>
          <cell r="D9">
            <v>0.13687838091221066</v>
          </cell>
        </row>
        <row r="10">
          <cell r="B10" t="str">
            <v>5.2.</v>
          </cell>
          <cell r="C10" t="str">
            <v>Betonski radovi</v>
          </cell>
          <cell r="D10">
            <v>0.11387134819644748</v>
          </cell>
        </row>
        <row r="11">
          <cell r="B11" t="str">
            <v>5.3.</v>
          </cell>
          <cell r="C11" t="str">
            <v>Temeljna kanalizacija</v>
          </cell>
          <cell r="D11">
            <v>0.10548959545244843</v>
          </cell>
        </row>
        <row r="12">
          <cell r="B12" t="str">
            <v>5.4.</v>
          </cell>
          <cell r="C12" t="str">
            <v>Instalacije kanalizacije</v>
          </cell>
          <cell r="D12">
            <v>0.10398994706922002</v>
          </cell>
        </row>
        <row r="13">
          <cell r="B13" t="str">
            <v>5.5.</v>
          </cell>
          <cell r="C13" t="str">
            <v>Instalacije vodovoda</v>
          </cell>
          <cell r="D13">
            <v>0.17476627658566996</v>
          </cell>
        </row>
        <row r="14">
          <cell r="C14" t="str">
            <v>Instalacija hidrantske mreže</v>
          </cell>
          <cell r="D14">
            <v>0</v>
          </cell>
        </row>
        <row r="15">
          <cell r="B15" t="str">
            <v>5.7.</v>
          </cell>
          <cell r="C15" t="str">
            <v>Sanitarni predmeti</v>
          </cell>
          <cell r="D15">
            <v>0.36500445178400348</v>
          </cell>
        </row>
      </sheetData>
      <sheetData sheetId="3">
        <row r="7">
          <cell r="F7">
            <v>17994.599999999999</v>
          </cell>
        </row>
      </sheetData>
      <sheetData sheetId="4">
        <row r="7">
          <cell r="F7">
            <v>14970</v>
          </cell>
        </row>
      </sheetData>
      <sheetData sheetId="5">
        <row r="7">
          <cell r="F7">
            <v>13868.099999999999</v>
          </cell>
        </row>
      </sheetData>
      <sheetData sheetId="6">
        <row r="7">
          <cell r="F7">
            <v>13670.95</v>
          </cell>
        </row>
      </sheetData>
      <sheetData sheetId="7">
        <row r="7">
          <cell r="F7">
            <v>22975.5</v>
          </cell>
        </row>
      </sheetData>
      <sheetData sheetId="8" refreshError="1"/>
      <sheetData sheetId="9">
        <row r="7">
          <cell r="F7">
            <v>47985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Naslovnica"/>
      <sheetName val="5. Posebi tehnički uvjeti"/>
      <sheetName val="5.Rekapitulacija"/>
      <sheetName val="5.1"/>
      <sheetName val="5.2"/>
      <sheetName val="5.3"/>
      <sheetName val="5.4"/>
      <sheetName val="5.5"/>
      <sheetName val="5.6"/>
      <sheetName val="5.7"/>
    </sheetNames>
    <sheetDataSet>
      <sheetData sheetId="0" refreshError="1"/>
      <sheetData sheetId="1" refreshError="1"/>
      <sheetData sheetId="2">
        <row r="8">
          <cell r="B8">
            <v>5</v>
          </cell>
          <cell r="C8" t="str">
            <v>HIDROTEHNIČKI RADOVI</v>
          </cell>
        </row>
        <row r="14">
          <cell r="B14" t="str">
            <v>5.6.</v>
          </cell>
          <cell r="C14" t="str">
            <v>Instalacije hidrantske mreže</v>
          </cell>
        </row>
      </sheetData>
      <sheetData sheetId="3">
        <row r="7">
          <cell r="F7">
            <v>5687.2000000000007</v>
          </cell>
        </row>
      </sheetData>
      <sheetData sheetId="4">
        <row r="7">
          <cell r="F7">
            <v>8970</v>
          </cell>
        </row>
      </sheetData>
      <sheetData sheetId="5">
        <row r="7">
          <cell r="F7">
            <v>6643.48</v>
          </cell>
        </row>
      </sheetData>
      <sheetData sheetId="6">
        <row r="7">
          <cell r="F7">
            <v>8849.2999999999993</v>
          </cell>
        </row>
      </sheetData>
      <sheetData sheetId="7">
        <row r="7">
          <cell r="F7">
            <v>6335.5</v>
          </cell>
        </row>
      </sheetData>
      <sheetData sheetId="8">
        <row r="7">
          <cell r="F7">
            <v>4424.75</v>
          </cell>
        </row>
      </sheetData>
      <sheetData sheetId="9">
        <row r="7">
          <cell r="F7">
            <v>500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SLOVNICA"/>
      <sheetName val="UKUPNO_REKAPIT"/>
      <sheetName val="ARH_NASL"/>
      <sheetName val="ARH_REKAPIT"/>
      <sheetName val="ARH_OPCI UVJETI"/>
      <sheetName val="E16_1 radni konji (II-2)"/>
      <sheetName val="E16_1 kobile (II-6)"/>
      <sheetName val="E16_1 kobile (II-7)"/>
      <sheetName val="E16_1 garaža za mehaniza (II-8)"/>
      <sheetName val="E16_1 sprem hrana (II-9)"/>
      <sheetName val="E16_1 sprem hrana (II-10)"/>
      <sheetName val="E22_1 oprema i fijakeri (II-11)"/>
      <sheetName val="E20_1 ulazna zgrada (II-14)"/>
      <sheetName val="E23_1 karantena (II-3)"/>
      <sheetName val="E23_1 gnojiste uz k (II-13)"/>
      <sheetName val="KRAJ UREĐENJE_NASL"/>
      <sheetName val="KRAJ UREĐENJE_REKAPIT"/>
      <sheetName val="01_KRAJOBRAZNO UREĐENJE"/>
      <sheetName val="NISKOGRADNJA_NASL"/>
      <sheetName val="NISKOGRADNJA_REKAPIT"/>
      <sheetName val="E18 jahalista s trgom"/>
      <sheetName val="E19 tras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SLOVNICA"/>
      <sheetName val="UKUPNO_REKAPIT"/>
      <sheetName val="ARH_NASL"/>
      <sheetName val="ARH_REKAPIT"/>
      <sheetName val="ARH_OPCI UVJETI"/>
      <sheetName val="E16_1 radni konji (II-2)"/>
      <sheetName val="E16_1 kobile (II-6)"/>
      <sheetName val="E16_1 kobile (II-7)"/>
      <sheetName val="E16_1 garaža za mehaniza (II-8)"/>
      <sheetName val="E22_1 oprema i fijakeri (II-11)"/>
      <sheetName val="KRAJ UREĐENJE_NASL"/>
      <sheetName val="KRAJ UREĐENJE_REKAPIT"/>
      <sheetName val="01_KRAJOBRAZNO UREĐENJE"/>
      <sheetName val="NISKOGRADNJA_NASL"/>
      <sheetName val="NISKOGRADNJA_REKAPIT"/>
      <sheetName val="E19 trasa 4"/>
      <sheetName val="Trasa 5"/>
      <sheetName val="STROJARSTVO_NASL "/>
      <sheetName val="STROJARSTVO_REKAPIT"/>
      <sheetName val="Radni-konji_II-2- stroj"/>
      <sheetName val="VIK_Naslovnica"/>
      <sheetName val="VIK_REKAPITULACIJA"/>
      <sheetName val="VIK_Naslovnica (2)"/>
      <sheetName val="E15_5 VIK"/>
      <sheetName val="E16_5 NASLOVNICA"/>
      <sheetName val="E16_5 POSEBNI TEH UVJETI"/>
      <sheetName val="E16_5 radni konji (II-2)"/>
      <sheetName val="E16_5 kobile (II-6)"/>
      <sheetName val="E16_5 kobile (II-7)"/>
      <sheetName val="E21_5 VIK rekapitulacija"/>
      <sheetName val="E21_5 VIK-5.1."/>
      <sheetName val="E21_5 VIK-5.2."/>
      <sheetName val="E21_5 VIK-5.3."/>
      <sheetName val="E21_5 VIK-5.4."/>
      <sheetName val="E21_5 VIK-5.5."/>
      <sheetName val="E21_5 VIK-5.6."/>
      <sheetName val="E21_5 VIK-5.7."/>
      <sheetName val="E22_5 VIK rekapitulacija"/>
      <sheetName val="E22_5 VIK-5.1."/>
      <sheetName val="E22_5 VIK-5.2."/>
      <sheetName val="E22_5 VIK-5.3."/>
      <sheetName val="E22_5 VIK-5.4."/>
      <sheetName val="ELEKTRO_NASL  (2)"/>
      <sheetName val="EL_REKAPITULACIJA"/>
      <sheetName val="ETAPA 15"/>
      <sheetName val="ETAPA 17"/>
      <sheetName val="ETAPA 19"/>
      <sheetName val="II-2"/>
      <sheetName val="II-6"/>
      <sheetName val="II-7"/>
      <sheetName val="ETAPA 21-Mehanizacija II-8"/>
      <sheetName val="ETAPA 22-Fijake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7.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CCA8A-D5FA-4D0A-8F30-1147FC48E09B}">
  <dimension ref="A5:J245"/>
  <sheetViews>
    <sheetView view="pageBreakPreview" zoomScaleNormal="100" zoomScaleSheetLayoutView="100" workbookViewId="0">
      <selection activeCell="E39" sqref="E39"/>
    </sheetView>
  </sheetViews>
  <sheetFormatPr defaultRowHeight="12.75"/>
  <cols>
    <col min="1" max="3" width="9.140625" style="1194"/>
    <col min="4" max="4" width="10.42578125" style="1194" bestFit="1" customWidth="1"/>
    <col min="5" max="8" width="9.140625" style="1194"/>
    <col min="9" max="9" width="13" style="1194" customWidth="1"/>
    <col min="10" max="259" width="9.140625" style="1194"/>
    <col min="260" max="260" width="10.42578125" style="1194" bestFit="1" customWidth="1"/>
    <col min="261" max="264" width="9.140625" style="1194"/>
    <col min="265" max="265" width="13" style="1194" customWidth="1"/>
    <col min="266" max="515" width="9.140625" style="1194"/>
    <col min="516" max="516" width="10.42578125" style="1194" bestFit="1" customWidth="1"/>
    <col min="517" max="520" width="9.140625" style="1194"/>
    <col min="521" max="521" width="13" style="1194" customWidth="1"/>
    <col min="522" max="771" width="9.140625" style="1194"/>
    <col min="772" max="772" width="10.42578125" style="1194" bestFit="1" customWidth="1"/>
    <col min="773" max="776" width="9.140625" style="1194"/>
    <col min="777" max="777" width="13" style="1194" customWidth="1"/>
    <col min="778" max="1027" width="9.140625" style="1194"/>
    <col min="1028" max="1028" width="10.42578125" style="1194" bestFit="1" customWidth="1"/>
    <col min="1029" max="1032" width="9.140625" style="1194"/>
    <col min="1033" max="1033" width="13" style="1194" customWidth="1"/>
    <col min="1034" max="1283" width="9.140625" style="1194"/>
    <col min="1284" max="1284" width="10.42578125" style="1194" bestFit="1" customWidth="1"/>
    <col min="1285" max="1288" width="9.140625" style="1194"/>
    <col min="1289" max="1289" width="13" style="1194" customWidth="1"/>
    <col min="1290" max="1539" width="9.140625" style="1194"/>
    <col min="1540" max="1540" width="10.42578125" style="1194" bestFit="1" customWidth="1"/>
    <col min="1541" max="1544" width="9.140625" style="1194"/>
    <col min="1545" max="1545" width="13" style="1194" customWidth="1"/>
    <col min="1546" max="1795" width="9.140625" style="1194"/>
    <col min="1796" max="1796" width="10.42578125" style="1194" bestFit="1" customWidth="1"/>
    <col min="1797" max="1800" width="9.140625" style="1194"/>
    <col min="1801" max="1801" width="13" style="1194" customWidth="1"/>
    <col min="1802" max="2051" width="9.140625" style="1194"/>
    <col min="2052" max="2052" width="10.42578125" style="1194" bestFit="1" customWidth="1"/>
    <col min="2053" max="2056" width="9.140625" style="1194"/>
    <col min="2057" max="2057" width="13" style="1194" customWidth="1"/>
    <col min="2058" max="2307" width="9.140625" style="1194"/>
    <col min="2308" max="2308" width="10.42578125" style="1194" bestFit="1" customWidth="1"/>
    <col min="2309" max="2312" width="9.140625" style="1194"/>
    <col min="2313" max="2313" width="13" style="1194" customWidth="1"/>
    <col min="2314" max="2563" width="9.140625" style="1194"/>
    <col min="2564" max="2564" width="10.42578125" style="1194" bestFit="1" customWidth="1"/>
    <col min="2565" max="2568" width="9.140625" style="1194"/>
    <col min="2569" max="2569" width="13" style="1194" customWidth="1"/>
    <col min="2570" max="2819" width="9.140625" style="1194"/>
    <col min="2820" max="2820" width="10.42578125" style="1194" bestFit="1" customWidth="1"/>
    <col min="2821" max="2824" width="9.140625" style="1194"/>
    <col min="2825" max="2825" width="13" style="1194" customWidth="1"/>
    <col min="2826" max="3075" width="9.140625" style="1194"/>
    <col min="3076" max="3076" width="10.42578125" style="1194" bestFit="1" customWidth="1"/>
    <col min="3077" max="3080" width="9.140625" style="1194"/>
    <col min="3081" max="3081" width="13" style="1194" customWidth="1"/>
    <col min="3082" max="3331" width="9.140625" style="1194"/>
    <col min="3332" max="3332" width="10.42578125" style="1194" bestFit="1" customWidth="1"/>
    <col min="3333" max="3336" width="9.140625" style="1194"/>
    <col min="3337" max="3337" width="13" style="1194" customWidth="1"/>
    <col min="3338" max="3587" width="9.140625" style="1194"/>
    <col min="3588" max="3588" width="10.42578125" style="1194" bestFit="1" customWidth="1"/>
    <col min="3589" max="3592" width="9.140625" style="1194"/>
    <col min="3593" max="3593" width="13" style="1194" customWidth="1"/>
    <col min="3594" max="3843" width="9.140625" style="1194"/>
    <col min="3844" max="3844" width="10.42578125" style="1194" bestFit="1" customWidth="1"/>
    <col min="3845" max="3848" width="9.140625" style="1194"/>
    <col min="3849" max="3849" width="13" style="1194" customWidth="1"/>
    <col min="3850" max="4099" width="9.140625" style="1194"/>
    <col min="4100" max="4100" width="10.42578125" style="1194" bestFit="1" customWidth="1"/>
    <col min="4101" max="4104" width="9.140625" style="1194"/>
    <col min="4105" max="4105" width="13" style="1194" customWidth="1"/>
    <col min="4106" max="4355" width="9.140625" style="1194"/>
    <col min="4356" max="4356" width="10.42578125" style="1194" bestFit="1" customWidth="1"/>
    <col min="4357" max="4360" width="9.140625" style="1194"/>
    <col min="4361" max="4361" width="13" style="1194" customWidth="1"/>
    <col min="4362" max="4611" width="9.140625" style="1194"/>
    <col min="4612" max="4612" width="10.42578125" style="1194" bestFit="1" customWidth="1"/>
    <col min="4613" max="4616" width="9.140625" style="1194"/>
    <col min="4617" max="4617" width="13" style="1194" customWidth="1"/>
    <col min="4618" max="4867" width="9.140625" style="1194"/>
    <col min="4868" max="4868" width="10.42578125" style="1194" bestFit="1" customWidth="1"/>
    <col min="4869" max="4872" width="9.140625" style="1194"/>
    <col min="4873" max="4873" width="13" style="1194" customWidth="1"/>
    <col min="4874" max="5123" width="9.140625" style="1194"/>
    <col min="5124" max="5124" width="10.42578125" style="1194" bestFit="1" customWidth="1"/>
    <col min="5125" max="5128" width="9.140625" style="1194"/>
    <col min="5129" max="5129" width="13" style="1194" customWidth="1"/>
    <col min="5130" max="5379" width="9.140625" style="1194"/>
    <col min="5380" max="5380" width="10.42578125" style="1194" bestFit="1" customWidth="1"/>
    <col min="5381" max="5384" width="9.140625" style="1194"/>
    <col min="5385" max="5385" width="13" style="1194" customWidth="1"/>
    <col min="5386" max="5635" width="9.140625" style="1194"/>
    <col min="5636" max="5636" width="10.42578125" style="1194" bestFit="1" customWidth="1"/>
    <col min="5637" max="5640" width="9.140625" style="1194"/>
    <col min="5641" max="5641" width="13" style="1194" customWidth="1"/>
    <col min="5642" max="5891" width="9.140625" style="1194"/>
    <col min="5892" max="5892" width="10.42578125" style="1194" bestFit="1" customWidth="1"/>
    <col min="5893" max="5896" width="9.140625" style="1194"/>
    <col min="5897" max="5897" width="13" style="1194" customWidth="1"/>
    <col min="5898" max="6147" width="9.140625" style="1194"/>
    <col min="6148" max="6148" width="10.42578125" style="1194" bestFit="1" customWidth="1"/>
    <col min="6149" max="6152" width="9.140625" style="1194"/>
    <col min="6153" max="6153" width="13" style="1194" customWidth="1"/>
    <col min="6154" max="6403" width="9.140625" style="1194"/>
    <col min="6404" max="6404" width="10.42578125" style="1194" bestFit="1" customWidth="1"/>
    <col min="6405" max="6408" width="9.140625" style="1194"/>
    <col min="6409" max="6409" width="13" style="1194" customWidth="1"/>
    <col min="6410" max="6659" width="9.140625" style="1194"/>
    <col min="6660" max="6660" width="10.42578125" style="1194" bestFit="1" customWidth="1"/>
    <col min="6661" max="6664" width="9.140625" style="1194"/>
    <col min="6665" max="6665" width="13" style="1194" customWidth="1"/>
    <col min="6666" max="6915" width="9.140625" style="1194"/>
    <col min="6916" max="6916" width="10.42578125" style="1194" bestFit="1" customWidth="1"/>
    <col min="6917" max="6920" width="9.140625" style="1194"/>
    <col min="6921" max="6921" width="13" style="1194" customWidth="1"/>
    <col min="6922" max="7171" width="9.140625" style="1194"/>
    <col min="7172" max="7172" width="10.42578125" style="1194" bestFit="1" customWidth="1"/>
    <col min="7173" max="7176" width="9.140625" style="1194"/>
    <col min="7177" max="7177" width="13" style="1194" customWidth="1"/>
    <col min="7178" max="7427" width="9.140625" style="1194"/>
    <col min="7428" max="7428" width="10.42578125" style="1194" bestFit="1" customWidth="1"/>
    <col min="7429" max="7432" width="9.140625" style="1194"/>
    <col min="7433" max="7433" width="13" style="1194" customWidth="1"/>
    <col min="7434" max="7683" width="9.140625" style="1194"/>
    <col min="7684" max="7684" width="10.42578125" style="1194" bestFit="1" customWidth="1"/>
    <col min="7685" max="7688" width="9.140625" style="1194"/>
    <col min="7689" max="7689" width="13" style="1194" customWidth="1"/>
    <col min="7690" max="7939" width="9.140625" style="1194"/>
    <col min="7940" max="7940" width="10.42578125" style="1194" bestFit="1" customWidth="1"/>
    <col min="7941" max="7944" width="9.140625" style="1194"/>
    <col min="7945" max="7945" width="13" style="1194" customWidth="1"/>
    <col min="7946" max="8195" width="9.140625" style="1194"/>
    <col min="8196" max="8196" width="10.42578125" style="1194" bestFit="1" customWidth="1"/>
    <col min="8197" max="8200" width="9.140625" style="1194"/>
    <col min="8201" max="8201" width="13" style="1194" customWidth="1"/>
    <col min="8202" max="8451" width="9.140625" style="1194"/>
    <col min="8452" max="8452" width="10.42578125" style="1194" bestFit="1" customWidth="1"/>
    <col min="8453" max="8456" width="9.140625" style="1194"/>
    <col min="8457" max="8457" width="13" style="1194" customWidth="1"/>
    <col min="8458" max="8707" width="9.140625" style="1194"/>
    <col min="8708" max="8708" width="10.42578125" style="1194" bestFit="1" customWidth="1"/>
    <col min="8709" max="8712" width="9.140625" style="1194"/>
    <col min="8713" max="8713" width="13" style="1194" customWidth="1"/>
    <col min="8714" max="8963" width="9.140625" style="1194"/>
    <col min="8964" max="8964" width="10.42578125" style="1194" bestFit="1" customWidth="1"/>
    <col min="8965" max="8968" width="9.140625" style="1194"/>
    <col min="8969" max="8969" width="13" style="1194" customWidth="1"/>
    <col min="8970" max="9219" width="9.140625" style="1194"/>
    <col min="9220" max="9220" width="10.42578125" style="1194" bestFit="1" customWidth="1"/>
    <col min="9221" max="9224" width="9.140625" style="1194"/>
    <col min="9225" max="9225" width="13" style="1194" customWidth="1"/>
    <col min="9226" max="9475" width="9.140625" style="1194"/>
    <col min="9476" max="9476" width="10.42578125" style="1194" bestFit="1" customWidth="1"/>
    <col min="9477" max="9480" width="9.140625" style="1194"/>
    <col min="9481" max="9481" width="13" style="1194" customWidth="1"/>
    <col min="9482" max="9731" width="9.140625" style="1194"/>
    <col min="9732" max="9732" width="10.42578125" style="1194" bestFit="1" customWidth="1"/>
    <col min="9733" max="9736" width="9.140625" style="1194"/>
    <col min="9737" max="9737" width="13" style="1194" customWidth="1"/>
    <col min="9738" max="9987" width="9.140625" style="1194"/>
    <col min="9988" max="9988" width="10.42578125" style="1194" bestFit="1" customWidth="1"/>
    <col min="9989" max="9992" width="9.140625" style="1194"/>
    <col min="9993" max="9993" width="13" style="1194" customWidth="1"/>
    <col min="9994" max="10243" width="9.140625" style="1194"/>
    <col min="10244" max="10244" width="10.42578125" style="1194" bestFit="1" customWidth="1"/>
    <col min="10245" max="10248" width="9.140625" style="1194"/>
    <col min="10249" max="10249" width="13" style="1194" customWidth="1"/>
    <col min="10250" max="10499" width="9.140625" style="1194"/>
    <col min="10500" max="10500" width="10.42578125" style="1194" bestFit="1" customWidth="1"/>
    <col min="10501" max="10504" width="9.140625" style="1194"/>
    <col min="10505" max="10505" width="13" style="1194" customWidth="1"/>
    <col min="10506" max="10755" width="9.140625" style="1194"/>
    <col min="10756" max="10756" width="10.42578125" style="1194" bestFit="1" customWidth="1"/>
    <col min="10757" max="10760" width="9.140625" style="1194"/>
    <col min="10761" max="10761" width="13" style="1194" customWidth="1"/>
    <col min="10762" max="11011" width="9.140625" style="1194"/>
    <col min="11012" max="11012" width="10.42578125" style="1194" bestFit="1" customWidth="1"/>
    <col min="11013" max="11016" width="9.140625" style="1194"/>
    <col min="11017" max="11017" width="13" style="1194" customWidth="1"/>
    <col min="11018" max="11267" width="9.140625" style="1194"/>
    <col min="11268" max="11268" width="10.42578125" style="1194" bestFit="1" customWidth="1"/>
    <col min="11269" max="11272" width="9.140625" style="1194"/>
    <col min="11273" max="11273" width="13" style="1194" customWidth="1"/>
    <col min="11274" max="11523" width="9.140625" style="1194"/>
    <col min="11524" max="11524" width="10.42578125" style="1194" bestFit="1" customWidth="1"/>
    <col min="11525" max="11528" width="9.140625" style="1194"/>
    <col min="11529" max="11529" width="13" style="1194" customWidth="1"/>
    <col min="11530" max="11779" width="9.140625" style="1194"/>
    <col min="11780" max="11780" width="10.42578125" style="1194" bestFit="1" customWidth="1"/>
    <col min="11781" max="11784" width="9.140625" style="1194"/>
    <col min="11785" max="11785" width="13" style="1194" customWidth="1"/>
    <col min="11786" max="12035" width="9.140625" style="1194"/>
    <col min="12036" max="12036" width="10.42578125" style="1194" bestFit="1" customWidth="1"/>
    <col min="12037" max="12040" width="9.140625" style="1194"/>
    <col min="12041" max="12041" width="13" style="1194" customWidth="1"/>
    <col min="12042" max="12291" width="9.140625" style="1194"/>
    <col min="12292" max="12292" width="10.42578125" style="1194" bestFit="1" customWidth="1"/>
    <col min="12293" max="12296" width="9.140625" style="1194"/>
    <col min="12297" max="12297" width="13" style="1194" customWidth="1"/>
    <col min="12298" max="12547" width="9.140625" style="1194"/>
    <col min="12548" max="12548" width="10.42578125" style="1194" bestFit="1" customWidth="1"/>
    <col min="12549" max="12552" width="9.140625" style="1194"/>
    <col min="12553" max="12553" width="13" style="1194" customWidth="1"/>
    <col min="12554" max="12803" width="9.140625" style="1194"/>
    <col min="12804" max="12804" width="10.42578125" style="1194" bestFit="1" customWidth="1"/>
    <col min="12805" max="12808" width="9.140625" style="1194"/>
    <col min="12809" max="12809" width="13" style="1194" customWidth="1"/>
    <col min="12810" max="13059" width="9.140625" style="1194"/>
    <col min="13060" max="13060" width="10.42578125" style="1194" bestFit="1" customWidth="1"/>
    <col min="13061" max="13064" width="9.140625" style="1194"/>
    <col min="13065" max="13065" width="13" style="1194" customWidth="1"/>
    <col min="13066" max="13315" width="9.140625" style="1194"/>
    <col min="13316" max="13316" width="10.42578125" style="1194" bestFit="1" customWidth="1"/>
    <col min="13317" max="13320" width="9.140625" style="1194"/>
    <col min="13321" max="13321" width="13" style="1194" customWidth="1"/>
    <col min="13322" max="13571" width="9.140625" style="1194"/>
    <col min="13572" max="13572" width="10.42578125" style="1194" bestFit="1" customWidth="1"/>
    <col min="13573" max="13576" width="9.140625" style="1194"/>
    <col min="13577" max="13577" width="13" style="1194" customWidth="1"/>
    <col min="13578" max="13827" width="9.140625" style="1194"/>
    <col min="13828" max="13828" width="10.42578125" style="1194" bestFit="1" customWidth="1"/>
    <col min="13829" max="13832" width="9.140625" style="1194"/>
    <col min="13833" max="13833" width="13" style="1194" customWidth="1"/>
    <col min="13834" max="14083" width="9.140625" style="1194"/>
    <col min="14084" max="14084" width="10.42578125" style="1194" bestFit="1" customWidth="1"/>
    <col min="14085" max="14088" width="9.140625" style="1194"/>
    <col min="14089" max="14089" width="13" style="1194" customWidth="1"/>
    <col min="14090" max="14339" width="9.140625" style="1194"/>
    <col min="14340" max="14340" width="10.42578125" style="1194" bestFit="1" customWidth="1"/>
    <col min="14341" max="14344" width="9.140625" style="1194"/>
    <col min="14345" max="14345" width="13" style="1194" customWidth="1"/>
    <col min="14346" max="14595" width="9.140625" style="1194"/>
    <col min="14596" max="14596" width="10.42578125" style="1194" bestFit="1" customWidth="1"/>
    <col min="14597" max="14600" width="9.140625" style="1194"/>
    <col min="14601" max="14601" width="13" style="1194" customWidth="1"/>
    <col min="14602" max="14851" width="9.140625" style="1194"/>
    <col min="14852" max="14852" width="10.42578125" style="1194" bestFit="1" customWidth="1"/>
    <col min="14853" max="14856" width="9.140625" style="1194"/>
    <col min="14857" max="14857" width="13" style="1194" customWidth="1"/>
    <col min="14858" max="15107" width="9.140625" style="1194"/>
    <col min="15108" max="15108" width="10.42578125" style="1194" bestFit="1" customWidth="1"/>
    <col min="15109" max="15112" width="9.140625" style="1194"/>
    <col min="15113" max="15113" width="13" style="1194" customWidth="1"/>
    <col min="15114" max="15363" width="9.140625" style="1194"/>
    <col min="15364" max="15364" width="10.42578125" style="1194" bestFit="1" customWidth="1"/>
    <col min="15365" max="15368" width="9.140625" style="1194"/>
    <col min="15369" max="15369" width="13" style="1194" customWidth="1"/>
    <col min="15370" max="15619" width="9.140625" style="1194"/>
    <col min="15620" max="15620" width="10.42578125" style="1194" bestFit="1" customWidth="1"/>
    <col min="15621" max="15624" width="9.140625" style="1194"/>
    <col min="15625" max="15625" width="13" style="1194" customWidth="1"/>
    <col min="15626" max="15875" width="9.140625" style="1194"/>
    <col min="15876" max="15876" width="10.42578125" style="1194" bestFit="1" customWidth="1"/>
    <col min="15877" max="15880" width="9.140625" style="1194"/>
    <col min="15881" max="15881" width="13" style="1194" customWidth="1"/>
    <col min="15882" max="16131" width="9.140625" style="1194"/>
    <col min="16132" max="16132" width="10.42578125" style="1194" bestFit="1" customWidth="1"/>
    <col min="16133" max="16136" width="9.140625" style="1194"/>
    <col min="16137" max="16137" width="13" style="1194" customWidth="1"/>
    <col min="16138" max="16384" width="9.140625" style="1194"/>
  </cols>
  <sheetData>
    <row r="5" spans="1:10" ht="15">
      <c r="A5" s="1191"/>
      <c r="B5" s="657" t="s">
        <v>1366</v>
      </c>
      <c r="C5" s="1192"/>
      <c r="D5" s="1192"/>
      <c r="E5" s="1193" t="s">
        <v>1589</v>
      </c>
      <c r="F5" s="1192"/>
      <c r="G5" s="1192"/>
      <c r="H5" s="1192"/>
      <c r="I5" s="1192"/>
      <c r="J5" s="1192"/>
    </row>
    <row r="6" spans="1:10" ht="15">
      <c r="A6" s="1191"/>
      <c r="B6" s="1192"/>
      <c r="C6" s="1192"/>
      <c r="D6" s="1192"/>
      <c r="E6" s="657" t="s">
        <v>1590</v>
      </c>
      <c r="F6" s="1192"/>
      <c r="G6" s="1192"/>
      <c r="H6" s="1192"/>
      <c r="I6" s="1192"/>
      <c r="J6" s="1192"/>
    </row>
    <row r="7" spans="1:10" ht="15">
      <c r="A7" s="1195"/>
      <c r="B7" s="1196"/>
      <c r="C7" s="1196"/>
      <c r="D7" s="1196"/>
      <c r="E7" s="1196" t="s">
        <v>1591</v>
      </c>
      <c r="F7" s="1196"/>
      <c r="G7" s="1196"/>
      <c r="H7" s="1196"/>
      <c r="I7" s="1196"/>
    </row>
    <row r="8" spans="1:10" ht="15">
      <c r="A8" s="1197"/>
      <c r="B8" s="1198"/>
    </row>
    <row r="9" spans="1:10">
      <c r="B9" s="1198"/>
    </row>
    <row r="10" spans="1:10" ht="15">
      <c r="A10" s="1199"/>
      <c r="B10" s="657" t="s">
        <v>1592</v>
      </c>
      <c r="C10" s="1199"/>
      <c r="D10" s="1199"/>
      <c r="E10" s="1193" t="s">
        <v>1538</v>
      </c>
      <c r="F10" s="1199"/>
      <c r="G10" s="1199"/>
      <c r="H10" s="1199"/>
      <c r="I10" s="1199"/>
    </row>
    <row r="11" spans="1:10" ht="15">
      <c r="A11" s="1199"/>
      <c r="B11" s="657"/>
      <c r="C11" s="1199"/>
      <c r="D11" s="1199"/>
      <c r="E11" s="1193" t="s">
        <v>1605</v>
      </c>
      <c r="F11" s="1199"/>
      <c r="G11" s="1199"/>
      <c r="H11" s="1199"/>
      <c r="I11" s="1199"/>
    </row>
    <row r="12" spans="1:10">
      <c r="A12" s="1200"/>
      <c r="B12" s="1201"/>
      <c r="C12" s="1200"/>
      <c r="D12" s="1200"/>
      <c r="E12" s="1200"/>
      <c r="F12" s="1200"/>
      <c r="G12" s="1200"/>
      <c r="H12" s="1200"/>
      <c r="I12" s="1200"/>
    </row>
    <row r="13" spans="1:10">
      <c r="A13" s="1200"/>
      <c r="B13" s="657" t="s">
        <v>1370</v>
      </c>
      <c r="C13" s="1200"/>
      <c r="D13" s="1200"/>
      <c r="E13" s="657" t="s">
        <v>1593</v>
      </c>
      <c r="F13" s="1200"/>
      <c r="G13" s="1200"/>
      <c r="H13" s="1200"/>
      <c r="I13" s="1200"/>
    </row>
    <row r="14" spans="1:10">
      <c r="A14" s="1200"/>
      <c r="B14" s="1201"/>
      <c r="C14" s="1200"/>
      <c r="D14" s="1200"/>
      <c r="E14" s="1200"/>
      <c r="F14" s="1200"/>
      <c r="G14" s="1200"/>
      <c r="H14" s="1200"/>
      <c r="I14" s="1200"/>
    </row>
    <row r="15" spans="1:10">
      <c r="A15" s="1200"/>
      <c r="B15" s="1201"/>
      <c r="C15" s="1200"/>
      <c r="D15" s="1200"/>
      <c r="E15" s="1200"/>
      <c r="F15" s="1200"/>
      <c r="G15" s="1200"/>
      <c r="H15" s="1200"/>
      <c r="I15" s="1200"/>
    </row>
    <row r="16" spans="1:10">
      <c r="A16" s="1200"/>
      <c r="B16" s="657" t="s">
        <v>1594</v>
      </c>
      <c r="C16" s="1200"/>
      <c r="D16" s="1200"/>
      <c r="E16" s="657" t="s">
        <v>1595</v>
      </c>
      <c r="F16" s="1200"/>
      <c r="G16" s="1200"/>
      <c r="H16" s="1200"/>
      <c r="I16" s="1200"/>
    </row>
    <row r="17" spans="1:9">
      <c r="A17" s="1200"/>
      <c r="B17" s="1201"/>
      <c r="C17" s="1200"/>
      <c r="D17" s="1200"/>
      <c r="E17" s="1200"/>
      <c r="F17" s="1200"/>
      <c r="G17" s="1200"/>
      <c r="H17" s="1200"/>
      <c r="I17" s="1200"/>
    </row>
    <row r="18" spans="1:9">
      <c r="A18" s="1200"/>
      <c r="B18" s="657" t="s">
        <v>1374</v>
      </c>
      <c r="C18" s="1200"/>
      <c r="D18" s="1200"/>
      <c r="E18" s="657" t="s">
        <v>1596</v>
      </c>
      <c r="F18" s="1200"/>
      <c r="G18" s="1200"/>
      <c r="H18" s="1200"/>
      <c r="I18" s="1200"/>
    </row>
    <row r="19" spans="1:9">
      <c r="A19" s="1200"/>
      <c r="B19" s="1201"/>
      <c r="C19" s="1200"/>
      <c r="D19" s="1200"/>
      <c r="E19" s="1200"/>
      <c r="F19" s="1200"/>
      <c r="G19" s="1200"/>
      <c r="H19" s="1200"/>
      <c r="I19" s="1200"/>
    </row>
    <row r="20" spans="1:9" ht="15">
      <c r="A20" s="1202"/>
      <c r="B20" s="1201"/>
      <c r="C20" s="1200"/>
      <c r="D20" s="1200"/>
      <c r="E20" s="1200"/>
      <c r="F20" s="1200"/>
      <c r="G20" s="1200"/>
      <c r="H20" s="1200"/>
      <c r="I20" s="1200"/>
    </row>
    <row r="22" spans="1:9" ht="15">
      <c r="A22" s="1195"/>
      <c r="B22" s="657"/>
      <c r="C22" s="1203"/>
      <c r="D22" s="1203"/>
      <c r="E22" s="1203"/>
      <c r="F22" s="1203"/>
      <c r="G22" s="1203"/>
      <c r="H22" s="1203"/>
      <c r="I22" s="1203"/>
    </row>
    <row r="23" spans="1:9" ht="15">
      <c r="A23" s="1195"/>
      <c r="B23" s="657"/>
      <c r="C23" s="1203"/>
      <c r="D23" s="1203"/>
      <c r="E23" s="1203"/>
      <c r="F23" s="1203"/>
      <c r="G23" s="1203"/>
      <c r="H23" s="1203"/>
      <c r="I23" s="1203"/>
    </row>
    <row r="24" spans="1:9">
      <c r="B24" s="1198"/>
    </row>
    <row r="25" spans="1:9">
      <c r="B25" s="657" t="s">
        <v>1597</v>
      </c>
      <c r="D25" s="1204"/>
      <c r="E25" s="1205" t="s">
        <v>1598</v>
      </c>
    </row>
    <row r="26" spans="1:9">
      <c r="B26" s="1198"/>
    </row>
    <row r="27" spans="1:9">
      <c r="B27" s="1198" t="s">
        <v>1599</v>
      </c>
      <c r="E27" s="1206" t="s">
        <v>1600</v>
      </c>
      <c r="F27" s="1207"/>
      <c r="G27" s="1207"/>
      <c r="H27" s="1207"/>
    </row>
    <row r="28" spans="1:9" ht="29.25" customHeight="1">
      <c r="B28" s="1198"/>
      <c r="E28" s="1207"/>
      <c r="F28" s="1207"/>
      <c r="G28" s="1207"/>
      <c r="H28" s="1207"/>
    </row>
    <row r="29" spans="1:9">
      <c r="B29" s="1198"/>
      <c r="E29" s="1208"/>
      <c r="F29" s="1208"/>
      <c r="G29" s="1208"/>
      <c r="H29" s="1208"/>
    </row>
    <row r="30" spans="1:9">
      <c r="B30" s="1198"/>
    </row>
    <row r="31" spans="1:9">
      <c r="B31" s="1198"/>
    </row>
    <row r="32" spans="1:9">
      <c r="B32" s="1198"/>
    </row>
    <row r="33" spans="1:9">
      <c r="B33" s="1198" t="s">
        <v>1601</v>
      </c>
      <c r="E33" s="1194" t="s">
        <v>1602</v>
      </c>
    </row>
    <row r="34" spans="1:9">
      <c r="B34" s="1198"/>
    </row>
    <row r="35" spans="1:9">
      <c r="B35" s="1198"/>
    </row>
    <row r="36" spans="1:9">
      <c r="B36" s="1198"/>
    </row>
    <row r="37" spans="1:9">
      <c r="B37" s="1198"/>
    </row>
    <row r="38" spans="1:9">
      <c r="B38" s="1198"/>
    </row>
    <row r="39" spans="1:9">
      <c r="B39" s="1198" t="s">
        <v>1603</v>
      </c>
      <c r="E39" s="1194" t="s">
        <v>1604</v>
      </c>
    </row>
    <row r="40" spans="1:9">
      <c r="B40" s="1198"/>
    </row>
    <row r="41" spans="1:9">
      <c r="B41" s="1198"/>
    </row>
    <row r="42" spans="1:9">
      <c r="B42" s="1198"/>
    </row>
    <row r="43" spans="1:9">
      <c r="B43" s="1198"/>
    </row>
    <row r="44" spans="1:9">
      <c r="B44" s="1198"/>
    </row>
    <row r="45" spans="1:9">
      <c r="B45" s="1198"/>
    </row>
    <row r="46" spans="1:9">
      <c r="A46" s="1209"/>
      <c r="B46" s="1210"/>
      <c r="C46" s="1211"/>
      <c r="D46" s="1211"/>
      <c r="E46" s="1211"/>
      <c r="F46" s="1211"/>
      <c r="G46" s="1211"/>
      <c r="H46" s="1211"/>
      <c r="I46" s="1211"/>
    </row>
    <row r="47" spans="1:9">
      <c r="B47" s="1198"/>
    </row>
    <row r="48" spans="1:9">
      <c r="B48" s="1198"/>
    </row>
    <row r="49" spans="2:2">
      <c r="B49" s="1198"/>
    </row>
    <row r="50" spans="2:2">
      <c r="B50" s="1198"/>
    </row>
    <row r="51" spans="2:2">
      <c r="B51" s="1198"/>
    </row>
    <row r="52" spans="2:2">
      <c r="B52" s="1198"/>
    </row>
    <row r="53" spans="2:2">
      <c r="B53" s="1198"/>
    </row>
    <row r="54" spans="2:2">
      <c r="B54" s="1198"/>
    </row>
    <row r="55" spans="2:2">
      <c r="B55" s="1198"/>
    </row>
    <row r="56" spans="2:2">
      <c r="B56" s="1198"/>
    </row>
    <row r="57" spans="2:2">
      <c r="B57" s="1198"/>
    </row>
    <row r="58" spans="2:2">
      <c r="B58" s="1198"/>
    </row>
    <row r="59" spans="2:2">
      <c r="B59" s="1198"/>
    </row>
    <row r="60" spans="2:2">
      <c r="B60" s="1198"/>
    </row>
    <row r="61" spans="2:2">
      <c r="B61" s="1198"/>
    </row>
    <row r="62" spans="2:2">
      <c r="B62" s="1198"/>
    </row>
    <row r="63" spans="2:2">
      <c r="B63" s="1198"/>
    </row>
    <row r="64" spans="2:2">
      <c r="B64" s="1198"/>
    </row>
    <row r="65" spans="2:2">
      <c r="B65" s="1198"/>
    </row>
    <row r="66" spans="2:2">
      <c r="B66" s="1198"/>
    </row>
    <row r="67" spans="2:2">
      <c r="B67" s="1198"/>
    </row>
    <row r="68" spans="2:2">
      <c r="B68" s="1198"/>
    </row>
    <row r="69" spans="2:2">
      <c r="B69" s="1198"/>
    </row>
    <row r="70" spans="2:2">
      <c r="B70" s="1198"/>
    </row>
    <row r="71" spans="2:2">
      <c r="B71" s="1198"/>
    </row>
    <row r="72" spans="2:2">
      <c r="B72" s="1198"/>
    </row>
    <row r="73" spans="2:2">
      <c r="B73" s="1198"/>
    </row>
    <row r="74" spans="2:2">
      <c r="B74" s="1198"/>
    </row>
    <row r="75" spans="2:2">
      <c r="B75" s="1198"/>
    </row>
    <row r="76" spans="2:2">
      <c r="B76" s="1198"/>
    </row>
    <row r="77" spans="2:2">
      <c r="B77" s="1198"/>
    </row>
    <row r="78" spans="2:2">
      <c r="B78" s="1198"/>
    </row>
    <row r="79" spans="2:2">
      <c r="B79" s="1198"/>
    </row>
    <row r="80" spans="2:2">
      <c r="B80" s="1198"/>
    </row>
    <row r="81" spans="2:2">
      <c r="B81" s="1198"/>
    </row>
    <row r="82" spans="2:2">
      <c r="B82" s="1198"/>
    </row>
    <row r="83" spans="2:2">
      <c r="B83" s="1198"/>
    </row>
    <row r="84" spans="2:2">
      <c r="B84" s="1198"/>
    </row>
    <row r="85" spans="2:2">
      <c r="B85" s="1198"/>
    </row>
    <row r="86" spans="2:2">
      <c r="B86" s="1198"/>
    </row>
    <row r="87" spans="2:2">
      <c r="B87" s="1198"/>
    </row>
    <row r="88" spans="2:2">
      <c r="B88" s="1198"/>
    </row>
    <row r="89" spans="2:2">
      <c r="B89" s="1198"/>
    </row>
    <row r="90" spans="2:2">
      <c r="B90" s="1198"/>
    </row>
    <row r="91" spans="2:2">
      <c r="B91" s="1198"/>
    </row>
    <row r="92" spans="2:2">
      <c r="B92" s="1198"/>
    </row>
    <row r="93" spans="2:2">
      <c r="B93" s="1198"/>
    </row>
    <row r="94" spans="2:2">
      <c r="B94" s="1198"/>
    </row>
    <row r="95" spans="2:2">
      <c r="B95" s="1198"/>
    </row>
    <row r="96" spans="2:2">
      <c r="B96" s="1198"/>
    </row>
    <row r="97" spans="2:2">
      <c r="B97" s="1198"/>
    </row>
    <row r="98" spans="2:2">
      <c r="B98" s="1198"/>
    </row>
    <row r="99" spans="2:2">
      <c r="B99" s="1198"/>
    </row>
    <row r="100" spans="2:2">
      <c r="B100" s="1198"/>
    </row>
    <row r="101" spans="2:2">
      <c r="B101" s="1198"/>
    </row>
    <row r="102" spans="2:2">
      <c r="B102" s="1198"/>
    </row>
    <row r="103" spans="2:2">
      <c r="B103" s="1198"/>
    </row>
    <row r="104" spans="2:2">
      <c r="B104" s="1198"/>
    </row>
    <row r="105" spans="2:2">
      <c r="B105" s="1198"/>
    </row>
    <row r="106" spans="2:2">
      <c r="B106" s="1198"/>
    </row>
    <row r="107" spans="2:2">
      <c r="B107" s="1198"/>
    </row>
    <row r="108" spans="2:2">
      <c r="B108" s="1198"/>
    </row>
    <row r="109" spans="2:2">
      <c r="B109" s="1198"/>
    </row>
    <row r="110" spans="2:2">
      <c r="B110" s="1198"/>
    </row>
    <row r="111" spans="2:2">
      <c r="B111" s="1198"/>
    </row>
    <row r="112" spans="2:2">
      <c r="B112" s="1198"/>
    </row>
    <row r="113" spans="2:2">
      <c r="B113" s="1198"/>
    </row>
    <row r="114" spans="2:2">
      <c r="B114" s="1198"/>
    </row>
    <row r="115" spans="2:2">
      <c r="B115" s="1198"/>
    </row>
    <row r="116" spans="2:2">
      <c r="B116" s="1198"/>
    </row>
    <row r="117" spans="2:2">
      <c r="B117" s="1198"/>
    </row>
    <row r="118" spans="2:2">
      <c r="B118" s="1198"/>
    </row>
    <row r="119" spans="2:2">
      <c r="B119" s="1198"/>
    </row>
    <row r="120" spans="2:2">
      <c r="B120" s="1198"/>
    </row>
    <row r="121" spans="2:2">
      <c r="B121" s="1198"/>
    </row>
    <row r="122" spans="2:2">
      <c r="B122" s="1198"/>
    </row>
    <row r="123" spans="2:2">
      <c r="B123" s="1198"/>
    </row>
    <row r="124" spans="2:2">
      <c r="B124" s="1198"/>
    </row>
    <row r="125" spans="2:2">
      <c r="B125" s="1198"/>
    </row>
    <row r="126" spans="2:2">
      <c r="B126" s="1198"/>
    </row>
    <row r="127" spans="2:2">
      <c r="B127" s="1198"/>
    </row>
    <row r="128" spans="2:2">
      <c r="B128" s="1198"/>
    </row>
    <row r="129" spans="2:2">
      <c r="B129" s="1198"/>
    </row>
    <row r="130" spans="2:2">
      <c r="B130" s="1198"/>
    </row>
    <row r="131" spans="2:2">
      <c r="B131" s="1198"/>
    </row>
    <row r="132" spans="2:2">
      <c r="B132" s="1198"/>
    </row>
    <row r="133" spans="2:2">
      <c r="B133" s="1198"/>
    </row>
    <row r="134" spans="2:2">
      <c r="B134" s="1198"/>
    </row>
    <row r="135" spans="2:2">
      <c r="B135" s="1198"/>
    </row>
    <row r="136" spans="2:2">
      <c r="B136" s="1198"/>
    </row>
    <row r="137" spans="2:2">
      <c r="B137" s="1198"/>
    </row>
    <row r="138" spans="2:2">
      <c r="B138" s="1198"/>
    </row>
    <row r="139" spans="2:2">
      <c r="B139" s="1198"/>
    </row>
    <row r="140" spans="2:2">
      <c r="B140" s="1198"/>
    </row>
    <row r="141" spans="2:2">
      <c r="B141" s="1198"/>
    </row>
    <row r="142" spans="2:2">
      <c r="B142" s="1198"/>
    </row>
    <row r="143" spans="2:2">
      <c r="B143" s="1198"/>
    </row>
    <row r="144" spans="2:2">
      <c r="B144" s="1198"/>
    </row>
    <row r="145" spans="2:3">
      <c r="B145" s="1198"/>
    </row>
    <row r="146" spans="2:3">
      <c r="B146" s="1198"/>
    </row>
    <row r="147" spans="2:3">
      <c r="B147" s="1198"/>
    </row>
    <row r="148" spans="2:3">
      <c r="B148" s="1198"/>
    </row>
    <row r="149" spans="2:3">
      <c r="B149" s="1198"/>
    </row>
    <row r="150" spans="2:3">
      <c r="B150" s="1198"/>
    </row>
    <row r="151" spans="2:3">
      <c r="B151" s="1198"/>
    </row>
    <row r="152" spans="2:3">
      <c r="B152" s="1198"/>
    </row>
    <row r="153" spans="2:3">
      <c r="B153" s="1198"/>
    </row>
    <row r="154" spans="2:3">
      <c r="B154" s="1198"/>
    </row>
    <row r="155" spans="2:3">
      <c r="B155" s="1198"/>
    </row>
    <row r="156" spans="2:3">
      <c r="B156" s="1198"/>
    </row>
    <row r="157" spans="2:3">
      <c r="B157" s="1198"/>
    </row>
    <row r="158" spans="2:3">
      <c r="B158" s="1198"/>
      <c r="C158" s="1194" t="s">
        <v>106</v>
      </c>
    </row>
    <row r="159" spans="2:3">
      <c r="B159" s="1198"/>
    </row>
    <row r="160" spans="2:3">
      <c r="B160" s="1198"/>
    </row>
    <row r="161" spans="2:2">
      <c r="B161" s="1198"/>
    </row>
    <row r="162" spans="2:2">
      <c r="B162" s="1198"/>
    </row>
    <row r="163" spans="2:2">
      <c r="B163" s="1198"/>
    </row>
    <row r="164" spans="2:2">
      <c r="B164" s="1198"/>
    </row>
    <row r="165" spans="2:2">
      <c r="B165" s="1198"/>
    </row>
    <row r="166" spans="2:2">
      <c r="B166" s="1198"/>
    </row>
    <row r="167" spans="2:2">
      <c r="B167" s="1198"/>
    </row>
    <row r="168" spans="2:2">
      <c r="B168" s="1198"/>
    </row>
    <row r="169" spans="2:2">
      <c r="B169" s="1198"/>
    </row>
    <row r="170" spans="2:2">
      <c r="B170" s="1198"/>
    </row>
    <row r="171" spans="2:2">
      <c r="B171" s="1198"/>
    </row>
    <row r="172" spans="2:2">
      <c r="B172" s="1198"/>
    </row>
    <row r="173" spans="2:2">
      <c r="B173" s="1198"/>
    </row>
    <row r="174" spans="2:2">
      <c r="B174" s="1198"/>
    </row>
    <row r="175" spans="2:2">
      <c r="B175" s="1198"/>
    </row>
    <row r="176" spans="2:2">
      <c r="B176" s="1198"/>
    </row>
    <row r="177" spans="2:2">
      <c r="B177" s="1198"/>
    </row>
    <row r="178" spans="2:2">
      <c r="B178" s="1198"/>
    </row>
    <row r="179" spans="2:2">
      <c r="B179" s="1198"/>
    </row>
    <row r="180" spans="2:2">
      <c r="B180" s="1198"/>
    </row>
    <row r="181" spans="2:2">
      <c r="B181" s="1198"/>
    </row>
    <row r="182" spans="2:2">
      <c r="B182" s="1198"/>
    </row>
    <row r="183" spans="2:2">
      <c r="B183" s="1198"/>
    </row>
    <row r="184" spans="2:2">
      <c r="B184" s="1198"/>
    </row>
    <row r="185" spans="2:2">
      <c r="B185" s="1198"/>
    </row>
    <row r="186" spans="2:2">
      <c r="B186" s="1198"/>
    </row>
    <row r="187" spans="2:2">
      <c r="B187" s="1198"/>
    </row>
    <row r="188" spans="2:2">
      <c r="B188" s="1198"/>
    </row>
    <row r="189" spans="2:2">
      <c r="B189" s="1198"/>
    </row>
    <row r="190" spans="2:2">
      <c r="B190" s="1198"/>
    </row>
    <row r="191" spans="2:2">
      <c r="B191" s="1198"/>
    </row>
    <row r="192" spans="2:2">
      <c r="B192" s="1198"/>
    </row>
    <row r="193" spans="2:2">
      <c r="B193" s="1198"/>
    </row>
    <row r="194" spans="2:2">
      <c r="B194" s="1198"/>
    </row>
    <row r="195" spans="2:2">
      <c r="B195" s="1198"/>
    </row>
    <row r="196" spans="2:2">
      <c r="B196" s="1198"/>
    </row>
    <row r="197" spans="2:2">
      <c r="B197" s="1198"/>
    </row>
    <row r="198" spans="2:2">
      <c r="B198" s="1198"/>
    </row>
    <row r="199" spans="2:2">
      <c r="B199" s="1198"/>
    </row>
    <row r="200" spans="2:2">
      <c r="B200" s="1198"/>
    </row>
    <row r="201" spans="2:2">
      <c r="B201" s="1198"/>
    </row>
    <row r="202" spans="2:2">
      <c r="B202" s="1198"/>
    </row>
    <row r="203" spans="2:2">
      <c r="B203" s="1198"/>
    </row>
    <row r="204" spans="2:2">
      <c r="B204" s="1198"/>
    </row>
    <row r="205" spans="2:2">
      <c r="B205" s="1198"/>
    </row>
    <row r="206" spans="2:2">
      <c r="B206" s="1198"/>
    </row>
    <row r="207" spans="2:2">
      <c r="B207" s="1198"/>
    </row>
    <row r="208" spans="2:2">
      <c r="B208" s="1198"/>
    </row>
    <row r="209" spans="2:2">
      <c r="B209" s="1198"/>
    </row>
    <row r="210" spans="2:2">
      <c r="B210" s="1198"/>
    </row>
    <row r="211" spans="2:2">
      <c r="B211" s="1198"/>
    </row>
    <row r="212" spans="2:2">
      <c r="B212" s="1198"/>
    </row>
    <row r="213" spans="2:2">
      <c r="B213" s="1198"/>
    </row>
    <row r="214" spans="2:2">
      <c r="B214" s="1198"/>
    </row>
    <row r="215" spans="2:2">
      <c r="B215" s="1198"/>
    </row>
    <row r="216" spans="2:2">
      <c r="B216" s="1198"/>
    </row>
    <row r="217" spans="2:2">
      <c r="B217" s="1198"/>
    </row>
    <row r="218" spans="2:2">
      <c r="B218" s="1198"/>
    </row>
    <row r="219" spans="2:2">
      <c r="B219" s="1198"/>
    </row>
    <row r="220" spans="2:2">
      <c r="B220" s="1198"/>
    </row>
    <row r="221" spans="2:2">
      <c r="B221" s="1198"/>
    </row>
    <row r="222" spans="2:2">
      <c r="B222" s="1198"/>
    </row>
    <row r="223" spans="2:2">
      <c r="B223" s="1198"/>
    </row>
    <row r="224" spans="2:2">
      <c r="B224" s="1198"/>
    </row>
    <row r="225" spans="1:6">
      <c r="B225" s="1198"/>
    </row>
    <row r="226" spans="1:6">
      <c r="B226" s="1198"/>
    </row>
    <row r="227" spans="1:6">
      <c r="B227" s="1198"/>
    </row>
    <row r="228" spans="1:6">
      <c r="B228" s="1198"/>
    </row>
    <row r="229" spans="1:6">
      <c r="B229" s="1198"/>
    </row>
    <row r="230" spans="1:6">
      <c r="B230" s="1198"/>
    </row>
    <row r="231" spans="1:6">
      <c r="B231" s="1198"/>
    </row>
    <row r="232" spans="1:6">
      <c r="B232" s="1198"/>
    </row>
    <row r="233" spans="1:6">
      <c r="B233" s="1198"/>
    </row>
    <row r="234" spans="1:6">
      <c r="B234" s="1198"/>
    </row>
    <row r="235" spans="1:6">
      <c r="B235" s="1198"/>
    </row>
    <row r="236" spans="1:6">
      <c r="B236" s="1198"/>
    </row>
    <row r="237" spans="1:6">
      <c r="B237" s="1198"/>
    </row>
    <row r="238" spans="1:6">
      <c r="B238" s="1198"/>
    </row>
    <row r="239" spans="1:6" ht="13.5" thickBot="1">
      <c r="A239" s="1212"/>
      <c r="B239" s="1213"/>
      <c r="C239" s="1212"/>
      <c r="D239" s="1212"/>
      <c r="E239" s="1212"/>
      <c r="F239" s="1212"/>
    </row>
    <row r="240" spans="1:6" ht="13.5" thickBot="1">
      <c r="A240" s="1212"/>
      <c r="B240" s="1212"/>
      <c r="C240" s="1212"/>
      <c r="D240" s="1212"/>
      <c r="E240" s="1212"/>
      <c r="F240" s="1212"/>
    </row>
    <row r="241" spans="1:6" ht="13.5" thickBot="1">
      <c r="A241" s="1214"/>
      <c r="B241" s="1214"/>
      <c r="C241" s="1214"/>
      <c r="D241" s="1214"/>
      <c r="E241" s="1214"/>
      <c r="F241" s="1214"/>
    </row>
    <row r="242" spans="1:6" ht="13.5" thickBot="1">
      <c r="A242" s="1214"/>
      <c r="B242" s="1214"/>
      <c r="C242" s="1214"/>
      <c r="D242" s="1214"/>
      <c r="E242" s="1214"/>
      <c r="F242" s="1214"/>
    </row>
    <row r="243" spans="1:6" ht="13.5" thickBot="1">
      <c r="A243" s="1214"/>
      <c r="B243" s="1214"/>
      <c r="C243" s="1214"/>
      <c r="D243" s="1214"/>
      <c r="E243" s="1214"/>
      <c r="F243" s="1214"/>
    </row>
    <row r="244" spans="1:6" ht="13.5" thickBot="1">
      <c r="A244" s="1214"/>
      <c r="B244" s="1214"/>
      <c r="C244" s="1214"/>
      <c r="D244" s="1214"/>
      <c r="E244" s="1214"/>
      <c r="F244" s="1214"/>
    </row>
    <row r="245" spans="1:6" ht="18.75" customHeight="1" thickBot="1">
      <c r="A245" s="1212"/>
      <c r="B245" s="1212"/>
      <c r="C245" s="1212"/>
      <c r="D245" s="1212"/>
      <c r="E245" s="1212"/>
      <c r="F245" s="1212"/>
    </row>
  </sheetData>
  <mergeCells count="1">
    <mergeCell ref="E27:H28"/>
  </mergeCells>
  <pageMargins left="0.74803149606299213" right="0.74803149606299213" top="0.98425196850393704" bottom="0.98425196850393704" header="0.51181102362204722" footer="0.51181102362204722"/>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11883-2364-4B55-AEC7-74736B06CD84}">
  <sheetPr>
    <tabColor rgb="FF0070C0"/>
  </sheetPr>
  <dimension ref="A3:M22"/>
  <sheetViews>
    <sheetView view="pageBreakPreview" topLeftCell="A18" zoomScaleNormal="100" zoomScaleSheetLayoutView="100" workbookViewId="0">
      <selection activeCell="E19" sqref="E19"/>
    </sheetView>
  </sheetViews>
  <sheetFormatPr defaultColWidth="8" defaultRowHeight="12.75" outlineLevelRow="1"/>
  <cols>
    <col min="1" max="1" width="6.42578125" style="223" customWidth="1"/>
    <col min="2" max="2" width="47.85546875" style="223" customWidth="1"/>
    <col min="3" max="3" width="5.7109375" style="224" bestFit="1" customWidth="1"/>
    <col min="4" max="4" width="9.28515625" style="225" customWidth="1"/>
    <col min="5" max="5" width="12" style="225" customWidth="1"/>
    <col min="6" max="6" width="12.140625" style="225" customWidth="1"/>
    <col min="7" max="8" width="8" style="224"/>
    <col min="9" max="12" width="8" style="261"/>
    <col min="13" max="13" width="8" style="262"/>
    <col min="14" max="16384" width="8" style="224"/>
  </cols>
  <sheetData>
    <row r="3" spans="1:6">
      <c r="A3" s="228">
        <f>'[2]5.Rekapitulacija'!B8</f>
        <v>5</v>
      </c>
      <c r="B3" s="228" t="str">
        <f>'[2]5.Rekapitulacija'!C8</f>
        <v>HIDROTEHNIČKI RADOVI</v>
      </c>
      <c r="C3" s="229"/>
      <c r="D3" s="263"/>
      <c r="E3" s="1174"/>
      <c r="F3" s="1174"/>
    </row>
    <row r="5" spans="1:6" ht="25.5">
      <c r="A5" s="231" t="s">
        <v>323</v>
      </c>
      <c r="B5" s="232" t="s">
        <v>324</v>
      </c>
      <c r="C5" s="231" t="s">
        <v>325</v>
      </c>
      <c r="D5" s="231" t="s">
        <v>326</v>
      </c>
      <c r="E5" s="231" t="s">
        <v>327</v>
      </c>
      <c r="F5" s="233" t="s">
        <v>328</v>
      </c>
    </row>
    <row r="6" spans="1:6">
      <c r="B6" s="223" t="s">
        <v>1613</v>
      </c>
    </row>
    <row r="7" spans="1:6">
      <c r="A7" s="234" t="str">
        <f>'[2]5.Rekapitulacija'!B10</f>
        <v>5.2.</v>
      </c>
      <c r="B7" s="234" t="str">
        <f>'[2]5.Rekapitulacija'!C10</f>
        <v>Betonski radovi</v>
      </c>
      <c r="C7" s="236"/>
      <c r="D7" s="237"/>
      <c r="E7" s="807">
        <f>SUBTOTAL(9,F8:F19)</f>
        <v>0</v>
      </c>
      <c r="F7" s="808"/>
    </row>
    <row r="8" spans="1:6">
      <c r="A8" s="238"/>
      <c r="B8" s="238"/>
      <c r="C8" s="239"/>
      <c r="D8" s="240"/>
      <c r="E8" s="241"/>
      <c r="F8" s="241"/>
    </row>
    <row r="9" spans="1:6" s="269" customFormat="1">
      <c r="A9" s="242" t="s">
        <v>360</v>
      </c>
      <c r="B9" s="264" t="s">
        <v>361</v>
      </c>
      <c r="C9" s="265"/>
      <c r="D9" s="266"/>
      <c r="E9" s="267"/>
      <c r="F9" s="268"/>
    </row>
    <row r="10" spans="1:6" s="269" customFormat="1" ht="140.25">
      <c r="A10" s="242"/>
      <c r="B10" s="270" t="s">
        <v>362</v>
      </c>
      <c r="C10" s="265"/>
      <c r="D10" s="266"/>
      <c r="E10" s="267"/>
      <c r="F10" s="268"/>
    </row>
    <row r="11" spans="1:6" s="269" customFormat="1">
      <c r="A11" s="242"/>
      <c r="B11" s="270" t="s">
        <v>363</v>
      </c>
      <c r="C11" s="270" t="s">
        <v>21</v>
      </c>
      <c r="D11" s="266">
        <v>1</v>
      </c>
      <c r="E11" s="271"/>
      <c r="F11" s="268">
        <f>D11*E11</f>
        <v>0</v>
      </c>
    </row>
    <row r="12" spans="1:6">
      <c r="A12" s="242"/>
      <c r="B12" s="238"/>
      <c r="C12" s="239"/>
      <c r="D12" s="240"/>
      <c r="E12" s="241"/>
      <c r="F12" s="241"/>
    </row>
    <row r="13" spans="1:6">
      <c r="A13" s="242" t="s">
        <v>364</v>
      </c>
      <c r="B13" s="272" t="s">
        <v>365</v>
      </c>
      <c r="C13" s="239" t="s">
        <v>331</v>
      </c>
      <c r="D13" s="244">
        <v>1</v>
      </c>
      <c r="E13" s="245"/>
      <c r="F13" s="246">
        <f>ROUND(ROUND(D13,1)*ROUND($E13,2),2)</f>
        <v>0</v>
      </c>
    </row>
    <row r="14" spans="1:6" ht="38.25" outlineLevel="1">
      <c r="A14" s="242"/>
      <c r="B14" s="273" t="s">
        <v>366</v>
      </c>
      <c r="D14" s="224"/>
      <c r="E14" s="224"/>
      <c r="F14" s="224"/>
    </row>
    <row r="15" spans="1:6" ht="25.5" outlineLevel="1">
      <c r="A15" s="242"/>
      <c r="B15" s="273" t="s">
        <v>367</v>
      </c>
      <c r="C15" s="239"/>
      <c r="D15" s="240"/>
      <c r="E15" s="241"/>
      <c r="F15" s="241"/>
    </row>
    <row r="16" spans="1:6" outlineLevel="1">
      <c r="A16" s="242"/>
      <c r="B16" s="273"/>
      <c r="C16" s="239"/>
      <c r="D16" s="240"/>
      <c r="E16" s="241"/>
      <c r="F16" s="241"/>
    </row>
    <row r="17" spans="1:6">
      <c r="A17" s="242" t="s">
        <v>368</v>
      </c>
      <c r="B17" s="243" t="s">
        <v>369</v>
      </c>
      <c r="C17" s="239" t="s">
        <v>370</v>
      </c>
      <c r="D17" s="225">
        <v>2</v>
      </c>
      <c r="E17" s="245"/>
      <c r="F17" s="246">
        <f>D17*E17</f>
        <v>0</v>
      </c>
    </row>
    <row r="18" spans="1:6" ht="408">
      <c r="A18" s="242"/>
      <c r="B18" s="223" t="s">
        <v>371</v>
      </c>
    </row>
    <row r="19" spans="1:6" ht="127.5">
      <c r="A19" s="242" t="s">
        <v>1352</v>
      </c>
      <c r="B19" s="223" t="s">
        <v>1617</v>
      </c>
      <c r="C19" s="224" t="s">
        <v>1353</v>
      </c>
      <c r="D19" s="225">
        <v>1</v>
      </c>
      <c r="E19" s="244"/>
      <c r="F19" s="244">
        <f>D19*E19</f>
        <v>0</v>
      </c>
    </row>
    <row r="20" spans="1:6">
      <c r="A20" s="242"/>
    </row>
    <row r="21" spans="1:6">
      <c r="A21" s="242"/>
    </row>
    <row r="22" spans="1:6">
      <c r="A22" s="242"/>
    </row>
  </sheetData>
  <mergeCells count="1">
    <mergeCell ref="E3:F3"/>
  </mergeCells>
  <dataValidations count="1">
    <dataValidation type="list" allowBlank="1" showInputMessage="1" showErrorMessage="1" sqref="C9 C13 C17" xr:uid="{347A5EE8-44BB-4192-874A-C29BCD7CEED8}">
      <formula1>"m',m²,m³,kg,kom.,kompl.,pauš.,sat,dan"</formula1>
    </dataValidation>
  </dataValidations>
  <pageMargins left="0.7" right="0.7" top="0.75" bottom="0.75" header="0.3" footer="0.3"/>
  <pageSetup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B2940-0702-47DD-B44D-B3E39B702EC3}">
  <sheetPr>
    <tabColor rgb="FF0070C0"/>
  </sheetPr>
  <dimension ref="A3:J31"/>
  <sheetViews>
    <sheetView view="pageBreakPreview" topLeftCell="A13" zoomScale="90" zoomScaleNormal="100" zoomScaleSheetLayoutView="90" workbookViewId="0">
      <selection activeCell="F24" sqref="F24"/>
    </sheetView>
  </sheetViews>
  <sheetFormatPr defaultColWidth="7.85546875" defaultRowHeight="12.75" outlineLevelRow="1"/>
  <cols>
    <col min="1" max="1" width="7.85546875" style="274" customWidth="1"/>
    <col min="2" max="2" width="6.42578125" style="279" customWidth="1"/>
    <col min="3" max="3" width="47.85546875" style="288" customWidth="1"/>
    <col min="4" max="4" width="5.7109375" style="280" bestFit="1" customWidth="1"/>
    <col min="5" max="5" width="9.28515625" style="280" customWidth="1"/>
    <col min="6" max="6" width="11.42578125" style="274" customWidth="1"/>
    <col min="7" max="7" width="12.140625" style="281" customWidth="1"/>
    <col min="8" max="8" width="7.85546875" style="274" customWidth="1"/>
    <col min="9" max="9" width="10.140625" style="274" hidden="1" customWidth="1"/>
    <col min="10" max="16384" width="7.85546875" style="274"/>
  </cols>
  <sheetData>
    <row r="3" spans="1:10">
      <c r="B3" s="275">
        <f>'[2]5.Rekapitulacija'!B8</f>
        <v>5</v>
      </c>
      <c r="C3" s="275" t="str">
        <f>'[2]5.Rekapitulacija'!C8</f>
        <v>HIDROTEHNIČKI RADOVI</v>
      </c>
      <c r="D3" s="1175"/>
      <c r="E3" s="1175"/>
      <c r="F3" s="1175"/>
      <c r="G3" s="1175"/>
    </row>
    <row r="5" spans="1:10" ht="25.5">
      <c r="B5" s="276" t="s">
        <v>323</v>
      </c>
      <c r="C5" s="277" t="s">
        <v>324</v>
      </c>
      <c r="D5" s="278" t="s">
        <v>325</v>
      </c>
      <c r="E5" s="278" t="s">
        <v>326</v>
      </c>
      <c r="F5" s="276" t="s">
        <v>327</v>
      </c>
      <c r="G5" s="1268" t="s">
        <v>328</v>
      </c>
    </row>
    <row r="6" spans="1:10">
      <c r="C6" s="223" t="s">
        <v>1613</v>
      </c>
    </row>
    <row r="7" spans="1:10">
      <c r="B7" s="282" t="str">
        <f>'[2]5.Rekapitulacija'!B11</f>
        <v>5.3.</v>
      </c>
      <c r="C7" s="282" t="str">
        <f>'[2]5.Rekapitulacija'!C11</f>
        <v>Temeljna kanalizacija</v>
      </c>
      <c r="D7" s="235"/>
      <c r="E7" s="235"/>
      <c r="F7" s="1267">
        <f>SUBTOTAL(9,G8:G30)</f>
        <v>0</v>
      </c>
      <c r="G7" s="809"/>
      <c r="I7" s="281">
        <f>SUM(I9:I30)</f>
        <v>0</v>
      </c>
    </row>
    <row r="9" spans="1:10">
      <c r="A9" s="283"/>
      <c r="B9" s="242" t="s">
        <v>372</v>
      </c>
      <c r="C9" s="284" t="s">
        <v>373</v>
      </c>
      <c r="E9" s="285"/>
      <c r="F9" s="286"/>
      <c r="G9" s="287">
        <f>SUBTOTAL(9,G12:G13)</f>
        <v>0</v>
      </c>
      <c r="I9" s="281">
        <f>G9</f>
        <v>0</v>
      </c>
    </row>
    <row r="10" spans="1:10" ht="140.25" outlineLevel="1">
      <c r="A10" s="283"/>
      <c r="B10" s="242" t="str">
        <f t="shared" ref="B10:B31" si="0">IF(AND(A10&lt;&gt;"",C10&lt;&gt;""),CONCATENATE($B$7,A10),"")</f>
        <v/>
      </c>
      <c r="C10" s="288" t="s">
        <v>374</v>
      </c>
      <c r="E10" s="285"/>
      <c r="F10" s="289"/>
    </row>
    <row r="11" spans="1:10" ht="51" outlineLevel="1">
      <c r="A11" s="283"/>
      <c r="B11" s="242" t="str">
        <f t="shared" si="0"/>
        <v/>
      </c>
      <c r="C11" s="288" t="s">
        <v>375</v>
      </c>
      <c r="E11" s="285"/>
      <c r="F11" s="289"/>
    </row>
    <row r="12" spans="1:10" outlineLevel="1">
      <c r="A12" s="283"/>
      <c r="B12" s="242"/>
      <c r="C12" s="288" t="s">
        <v>376</v>
      </c>
      <c r="E12" s="285">
        <v>10</v>
      </c>
      <c r="F12" s="290"/>
      <c r="G12" s="281">
        <f t="shared" ref="G12:G13" si="1">E12*F12</f>
        <v>0</v>
      </c>
    </row>
    <row r="13" spans="1:10">
      <c r="A13" s="283"/>
      <c r="B13" s="242" t="str">
        <f t="shared" si="0"/>
        <v/>
      </c>
      <c r="C13" s="288" t="s">
        <v>377</v>
      </c>
      <c r="D13" s="280" t="s">
        <v>106</v>
      </c>
      <c r="E13" s="285">
        <v>95</v>
      </c>
      <c r="F13" s="290"/>
      <c r="G13" s="281">
        <f t="shared" si="1"/>
        <v>0</v>
      </c>
      <c r="I13" s="289"/>
    </row>
    <row r="14" spans="1:10">
      <c r="A14" s="283"/>
      <c r="B14" s="242" t="str">
        <f t="shared" si="0"/>
        <v/>
      </c>
      <c r="E14" s="285"/>
      <c r="F14" s="280"/>
      <c r="I14" s="289"/>
      <c r="J14" s="289"/>
    </row>
    <row r="15" spans="1:10">
      <c r="A15" s="283"/>
      <c r="B15" s="242" t="s">
        <v>378</v>
      </c>
      <c r="C15" s="284" t="s">
        <v>379</v>
      </c>
      <c r="E15" s="285"/>
      <c r="F15" s="289"/>
      <c r="G15" s="287">
        <f>SUBTOTAL(9,G18:G18)</f>
        <v>0</v>
      </c>
      <c r="I15" s="281">
        <f>G15</f>
        <v>0</v>
      </c>
    </row>
    <row r="16" spans="1:10" ht="89.25" outlineLevel="1">
      <c r="A16" s="283"/>
      <c r="B16" s="242" t="str">
        <f t="shared" si="0"/>
        <v/>
      </c>
      <c r="C16" s="288" t="s">
        <v>380</v>
      </c>
      <c r="E16" s="285"/>
      <c r="F16" s="291"/>
    </row>
    <row r="17" spans="1:9" ht="51" outlineLevel="1">
      <c r="A17" s="283"/>
      <c r="B17" s="242" t="str">
        <f t="shared" si="0"/>
        <v/>
      </c>
      <c r="C17" s="288" t="s">
        <v>381</v>
      </c>
      <c r="E17" s="285"/>
      <c r="F17" s="291"/>
    </row>
    <row r="18" spans="1:9">
      <c r="A18" s="283"/>
      <c r="B18" s="242" t="str">
        <f t="shared" si="0"/>
        <v/>
      </c>
      <c r="C18" s="288" t="s">
        <v>382</v>
      </c>
      <c r="D18" s="280" t="s">
        <v>370</v>
      </c>
      <c r="E18" s="292">
        <v>10</v>
      </c>
      <c r="F18" s="290"/>
      <c r="G18" s="281">
        <f t="shared" ref="G18" si="2">E18*F18</f>
        <v>0</v>
      </c>
      <c r="I18" s="291"/>
    </row>
    <row r="19" spans="1:9">
      <c r="A19" s="283"/>
      <c r="B19" s="242" t="str">
        <f t="shared" si="0"/>
        <v/>
      </c>
      <c r="E19" s="285"/>
      <c r="F19" s="281"/>
      <c r="I19" s="291"/>
    </row>
    <row r="20" spans="1:9">
      <c r="A20" s="283"/>
      <c r="B20" s="242" t="s">
        <v>383</v>
      </c>
      <c r="C20" s="284" t="s">
        <v>384</v>
      </c>
      <c r="D20" s="280" t="s">
        <v>370</v>
      </c>
      <c r="E20" s="285">
        <v>3</v>
      </c>
      <c r="F20" s="290"/>
      <c r="G20" s="281">
        <f>ROUND(ROUND(E20,1)*ROUND($F20,2),2)</f>
        <v>0</v>
      </c>
      <c r="I20" s="281">
        <f>G20</f>
        <v>0</v>
      </c>
    </row>
    <row r="21" spans="1:9" ht="63.75" outlineLevel="1">
      <c r="A21" s="283"/>
      <c r="B21" s="242" t="str">
        <f t="shared" si="0"/>
        <v/>
      </c>
      <c r="C21" s="288" t="s">
        <v>385</v>
      </c>
      <c r="E21" s="285"/>
      <c r="F21" s="281"/>
      <c r="I21" s="291"/>
    </row>
    <row r="22" spans="1:9" ht="38.25" outlineLevel="1">
      <c r="A22" s="283"/>
      <c r="B22" s="242" t="str">
        <f t="shared" si="0"/>
        <v/>
      </c>
      <c r="C22" s="288" t="s">
        <v>386</v>
      </c>
      <c r="E22" s="285"/>
      <c r="F22" s="281"/>
      <c r="I22" s="291"/>
    </row>
    <row r="23" spans="1:9">
      <c r="A23" s="283"/>
      <c r="B23" s="242" t="str">
        <f t="shared" si="0"/>
        <v/>
      </c>
      <c r="E23" s="285"/>
      <c r="F23" s="291"/>
      <c r="I23" s="291"/>
    </row>
    <row r="24" spans="1:9">
      <c r="A24" s="283"/>
      <c r="B24" s="242" t="s">
        <v>387</v>
      </c>
      <c r="C24" s="264" t="s">
        <v>388</v>
      </c>
      <c r="D24" s="280" t="s">
        <v>11</v>
      </c>
      <c r="E24" s="285">
        <v>1</v>
      </c>
      <c r="F24" s="290"/>
      <c r="G24" s="281">
        <f>ROUND(ROUND(E24,1)*ROUND($F24,2),2)</f>
        <v>0</v>
      </c>
      <c r="I24" s="281">
        <f>G24</f>
        <v>0</v>
      </c>
    </row>
    <row r="25" spans="1:9" ht="38.25" outlineLevel="1">
      <c r="A25" s="283"/>
      <c r="B25" s="242" t="str">
        <f t="shared" si="0"/>
        <v/>
      </c>
      <c r="C25" s="288" t="s">
        <v>389</v>
      </c>
      <c r="E25" s="285"/>
      <c r="F25" s="293"/>
    </row>
    <row r="26" spans="1:9" ht="25.5" outlineLevel="1">
      <c r="A26" s="283"/>
      <c r="B26" s="242" t="str">
        <f t="shared" si="0"/>
        <v/>
      </c>
      <c r="C26" s="288" t="s">
        <v>390</v>
      </c>
      <c r="E26" s="285"/>
      <c r="F26" s="289"/>
    </row>
    <row r="27" spans="1:9" ht="51" outlineLevel="1">
      <c r="A27" s="283"/>
      <c r="B27" s="242" t="str">
        <f t="shared" si="0"/>
        <v/>
      </c>
      <c r="C27" s="288" t="s">
        <v>391</v>
      </c>
      <c r="E27" s="285"/>
      <c r="F27" s="289"/>
    </row>
    <row r="28" spans="1:9" ht="51" outlineLevel="1">
      <c r="A28" s="283"/>
      <c r="B28" s="242" t="str">
        <f t="shared" si="0"/>
        <v/>
      </c>
      <c r="C28" s="288" t="s">
        <v>392</v>
      </c>
      <c r="E28" s="285"/>
      <c r="F28" s="289"/>
    </row>
    <row r="29" spans="1:9" ht="38.25" outlineLevel="1">
      <c r="A29" s="283"/>
      <c r="B29" s="242" t="str">
        <f t="shared" si="0"/>
        <v/>
      </c>
      <c r="C29" s="288" t="s">
        <v>393</v>
      </c>
      <c r="E29" s="285"/>
      <c r="F29" s="289"/>
    </row>
    <row r="30" spans="1:9">
      <c r="A30" s="283"/>
      <c r="B30" s="242" t="str">
        <f t="shared" si="0"/>
        <v/>
      </c>
      <c r="E30" s="285"/>
      <c r="F30" s="289"/>
    </row>
    <row r="31" spans="1:9">
      <c r="A31" s="283"/>
      <c r="B31" s="242" t="str">
        <f t="shared" si="0"/>
        <v/>
      </c>
    </row>
  </sheetData>
  <mergeCells count="2">
    <mergeCell ref="D3:E3"/>
    <mergeCell ref="F3:G3"/>
  </mergeCells>
  <dataValidations count="1">
    <dataValidation type="list" allowBlank="1" showInputMessage="1" showErrorMessage="1" sqref="D13:D14 D17:D23" xr:uid="{9676570F-2437-4075-BC3A-C1351E59AE65}">
      <formula1>"m',m²,m³,kg,kom.,kompl.,pauš.,sat,dan"</formula1>
    </dataValidation>
  </dataValidations>
  <pageMargins left="0.7" right="0.7" top="0.75" bottom="0.75" header="0.3" footer="0.3"/>
  <pageSetup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D4FE-A7B5-47F5-8FD8-0265383ABC4B}">
  <sheetPr>
    <tabColor rgb="FF0070C0"/>
  </sheetPr>
  <dimension ref="A3:I50"/>
  <sheetViews>
    <sheetView view="pageBreakPreview" topLeftCell="A38" zoomScale="110" zoomScaleNormal="100" zoomScaleSheetLayoutView="110" workbookViewId="0">
      <selection activeCell="F50" sqref="F47:F50"/>
    </sheetView>
  </sheetViews>
  <sheetFormatPr defaultColWidth="7.85546875" defaultRowHeight="15" outlineLevelRow="1"/>
  <cols>
    <col min="1" max="1" width="7.85546875" style="196" customWidth="1"/>
    <col min="2" max="2" width="6.42578125" style="297" customWidth="1"/>
    <col min="3" max="3" width="47.85546875" style="343" customWidth="1"/>
    <col min="4" max="4" width="5.7109375" style="196" bestFit="1" customWidth="1"/>
    <col min="5" max="5" width="9.28515625" style="298" customWidth="1"/>
    <col min="6" max="6" width="11.42578125" style="298" customWidth="1"/>
    <col min="7" max="7" width="12.140625" style="298" customWidth="1"/>
    <col min="8" max="8" width="7.85546875" style="196"/>
    <col min="9" max="9" width="21.140625" style="196" customWidth="1"/>
    <col min="10" max="16384" width="7.85546875" style="196"/>
  </cols>
  <sheetData>
    <row r="3" spans="1:9">
      <c r="B3" s="294">
        <f>'[2]5.Rekapitulacija'!B8</f>
        <v>5</v>
      </c>
      <c r="C3" s="294" t="str">
        <f>'[2]5.Rekapitulacija'!C8</f>
        <v>HIDROTEHNIČKI RADOVI</v>
      </c>
      <c r="D3" s="295"/>
      <c r="E3" s="296"/>
      <c r="F3" s="1176"/>
      <c r="G3" s="1176"/>
    </row>
    <row r="5" spans="1:9" ht="45">
      <c r="B5" s="207" t="s">
        <v>323</v>
      </c>
      <c r="C5" s="208" t="s">
        <v>324</v>
      </c>
      <c r="D5" s="207" t="s">
        <v>325</v>
      </c>
      <c r="E5" s="207" t="s">
        <v>326</v>
      </c>
      <c r="F5" s="207" t="s">
        <v>327</v>
      </c>
      <c r="G5" s="1269" t="s">
        <v>328</v>
      </c>
    </row>
    <row r="6" spans="1:9">
      <c r="C6" s="223" t="s">
        <v>1613</v>
      </c>
    </row>
    <row r="7" spans="1:9">
      <c r="B7" s="299" t="str">
        <f>'[2]5.Rekapitulacija'!B12</f>
        <v>5.4.</v>
      </c>
      <c r="C7" s="1177" t="str">
        <f>'[2]5.Rekapitulacija'!C12</f>
        <v>Instalacije kanalizacije</v>
      </c>
      <c r="D7" s="1177" t="e">
        <f>#REF!</f>
        <v>#REF!</v>
      </c>
      <c r="E7" s="1177" t="e">
        <f>#REF!</f>
        <v>#REF!</v>
      </c>
      <c r="F7" s="1270">
        <f>SUBTOTAL(9,G9:G48)</f>
        <v>0</v>
      </c>
      <c r="G7" s="810"/>
    </row>
    <row r="8" spans="1:9">
      <c r="B8" s="300"/>
      <c r="C8" s="301"/>
      <c r="D8" s="301"/>
      <c r="E8" s="301"/>
      <c r="F8" s="302"/>
      <c r="G8" s="302"/>
    </row>
    <row r="9" spans="1:9">
      <c r="A9" s="303"/>
      <c r="B9" s="304" t="s">
        <v>394</v>
      </c>
      <c r="C9" s="305" t="s">
        <v>395</v>
      </c>
      <c r="G9" s="306">
        <f>SUBTOTAL(9,G13:G17)</f>
        <v>0</v>
      </c>
    </row>
    <row r="10" spans="1:9" ht="67.5" outlineLevel="1">
      <c r="A10" s="303"/>
      <c r="B10" s="304" t="str">
        <f t="shared" ref="B10:B38" si="0">IF(AND(A10&lt;&gt;"",C10&lt;&gt;""),CONCATENATE($B$7,A10),"")</f>
        <v/>
      </c>
      <c r="C10" s="307" t="s">
        <v>396</v>
      </c>
    </row>
    <row r="11" spans="1:9" ht="33.75" outlineLevel="1">
      <c r="A11" s="303"/>
      <c r="B11" s="304" t="str">
        <f t="shared" si="0"/>
        <v/>
      </c>
      <c r="C11" s="308" t="s">
        <v>397</v>
      </c>
    </row>
    <row r="12" spans="1:9" ht="22.5" outlineLevel="1">
      <c r="A12" s="303"/>
      <c r="B12" s="304" t="str">
        <f t="shared" si="0"/>
        <v/>
      </c>
      <c r="C12" s="308" t="s">
        <v>398</v>
      </c>
    </row>
    <row r="13" spans="1:9">
      <c r="A13" s="303"/>
      <c r="B13" s="304" t="str">
        <f t="shared" si="0"/>
        <v/>
      </c>
      <c r="C13" s="309" t="s">
        <v>399</v>
      </c>
      <c r="D13" s="221" t="s">
        <v>106</v>
      </c>
      <c r="E13" s="310">
        <v>9</v>
      </c>
      <c r="F13" s="311"/>
      <c r="G13" s="312">
        <f>E13*F13</f>
        <v>0</v>
      </c>
      <c r="I13" s="313"/>
    </row>
    <row r="14" spans="1:9">
      <c r="A14" s="303"/>
      <c r="B14" s="304" t="str">
        <f t="shared" si="0"/>
        <v/>
      </c>
      <c r="C14" s="309" t="s">
        <v>400</v>
      </c>
      <c r="D14" s="221" t="s">
        <v>106</v>
      </c>
      <c r="E14" s="310">
        <v>5</v>
      </c>
      <c r="F14" s="311"/>
      <c r="G14" s="312">
        <f>E14*F14</f>
        <v>0</v>
      </c>
      <c r="I14" s="313"/>
    </row>
    <row r="15" spans="1:9">
      <c r="A15" s="303"/>
      <c r="B15" s="304" t="str">
        <f t="shared" si="0"/>
        <v/>
      </c>
      <c r="C15" s="309" t="s">
        <v>401</v>
      </c>
      <c r="D15" s="221" t="s">
        <v>106</v>
      </c>
      <c r="E15" s="310">
        <v>40</v>
      </c>
      <c r="F15" s="311"/>
      <c r="G15" s="312">
        <f t="shared" ref="G15:G18" si="1">E15*F15</f>
        <v>0</v>
      </c>
      <c r="I15" s="314"/>
    </row>
    <row r="16" spans="1:9" outlineLevel="1">
      <c r="A16" s="303"/>
      <c r="B16" s="304"/>
      <c r="C16" s="309" t="s">
        <v>402</v>
      </c>
      <c r="D16" s="221" t="s">
        <v>106</v>
      </c>
      <c r="E16" s="310">
        <v>2</v>
      </c>
      <c r="F16" s="311"/>
      <c r="G16" s="312">
        <f t="shared" si="1"/>
        <v>0</v>
      </c>
    </row>
    <row r="17" spans="1:9">
      <c r="A17" s="303"/>
      <c r="B17" s="304" t="str">
        <f t="shared" si="0"/>
        <v/>
      </c>
      <c r="C17" s="309" t="s">
        <v>403</v>
      </c>
      <c r="D17" s="221" t="s">
        <v>106</v>
      </c>
      <c r="E17" s="310">
        <v>50</v>
      </c>
      <c r="F17" s="311"/>
      <c r="G17" s="312">
        <f t="shared" si="1"/>
        <v>0</v>
      </c>
      <c r="I17" s="314"/>
    </row>
    <row r="18" spans="1:9">
      <c r="A18" s="303"/>
      <c r="B18" s="304" t="str">
        <f t="shared" si="0"/>
        <v/>
      </c>
      <c r="C18" s="315" t="s">
        <v>404</v>
      </c>
      <c r="D18" s="221" t="s">
        <v>370</v>
      </c>
      <c r="E18" s="310">
        <v>4</v>
      </c>
      <c r="F18" s="311"/>
      <c r="G18" s="312">
        <f t="shared" si="1"/>
        <v>0</v>
      </c>
    </row>
    <row r="19" spans="1:9">
      <c r="A19" s="303"/>
      <c r="B19" s="304"/>
      <c r="C19" s="315"/>
      <c r="D19" s="221"/>
      <c r="E19" s="310"/>
      <c r="G19" s="312"/>
    </row>
    <row r="20" spans="1:9">
      <c r="A20" s="303"/>
      <c r="B20" s="304" t="s">
        <v>405</v>
      </c>
      <c r="C20" s="316" t="s">
        <v>406</v>
      </c>
      <c r="D20" s="221" t="s">
        <v>370</v>
      </c>
      <c r="E20" s="310">
        <v>4</v>
      </c>
      <c r="F20" s="311"/>
      <c r="G20" s="312">
        <f t="shared" ref="G20" si="2">E20*F20</f>
        <v>0</v>
      </c>
    </row>
    <row r="21" spans="1:9" ht="33.75" outlineLevel="1">
      <c r="A21" s="303"/>
      <c r="B21" s="304" t="str">
        <f t="shared" si="0"/>
        <v/>
      </c>
      <c r="C21" s="317" t="s">
        <v>407</v>
      </c>
    </row>
    <row r="22" spans="1:9" outlineLevel="1">
      <c r="A22" s="303"/>
      <c r="B22" s="304" t="str">
        <f t="shared" si="0"/>
        <v/>
      </c>
      <c r="C22" s="317" t="s">
        <v>408</v>
      </c>
    </row>
    <row r="23" spans="1:9">
      <c r="A23" s="303"/>
      <c r="B23" s="304" t="str">
        <f t="shared" si="0"/>
        <v/>
      </c>
      <c r="C23" s="317"/>
    </row>
    <row r="24" spans="1:9">
      <c r="A24" s="303"/>
      <c r="B24" s="304" t="s">
        <v>409</v>
      </c>
      <c r="C24" s="316" t="s">
        <v>410</v>
      </c>
      <c r="D24" s="221" t="s">
        <v>370</v>
      </c>
      <c r="E24" s="310">
        <v>4</v>
      </c>
      <c r="F24" s="311"/>
      <c r="G24" s="312">
        <f t="shared" ref="G24" si="3">E24*F24</f>
        <v>0</v>
      </c>
    </row>
    <row r="25" spans="1:9" ht="67.5" outlineLevel="1">
      <c r="A25" s="303"/>
      <c r="B25" s="304" t="str">
        <f t="shared" si="0"/>
        <v/>
      </c>
      <c r="C25" s="315" t="s">
        <v>411</v>
      </c>
    </row>
    <row r="26" spans="1:9" ht="22.5" outlineLevel="1">
      <c r="A26" s="303"/>
      <c r="B26" s="304" t="str">
        <f t="shared" si="0"/>
        <v/>
      </c>
      <c r="C26" s="315" t="s">
        <v>412</v>
      </c>
    </row>
    <row r="27" spans="1:9">
      <c r="A27" s="303"/>
      <c r="B27" s="304" t="str">
        <f t="shared" si="0"/>
        <v/>
      </c>
      <c r="C27" s="315"/>
    </row>
    <row r="28" spans="1:9">
      <c r="A28" s="303"/>
      <c r="B28" s="304" t="s">
        <v>413</v>
      </c>
      <c r="C28" s="318" t="s">
        <v>414</v>
      </c>
      <c r="D28" s="221" t="s">
        <v>370</v>
      </c>
      <c r="E28" s="310">
        <v>9</v>
      </c>
      <c r="F28" s="311"/>
      <c r="G28" s="312">
        <f t="shared" ref="G28" si="4">E28*F28</f>
        <v>0</v>
      </c>
    </row>
    <row r="29" spans="1:9" ht="45" outlineLevel="1">
      <c r="A29" s="303"/>
      <c r="B29" s="304" t="str">
        <f t="shared" si="0"/>
        <v/>
      </c>
      <c r="C29" s="317" t="s">
        <v>415</v>
      </c>
    </row>
    <row r="30" spans="1:9" ht="22.5" outlineLevel="1">
      <c r="A30" s="303"/>
      <c r="B30" s="304" t="str">
        <f t="shared" si="0"/>
        <v/>
      </c>
      <c r="C30" s="317" t="s">
        <v>416</v>
      </c>
    </row>
    <row r="31" spans="1:9" outlineLevel="1">
      <c r="A31" s="303"/>
      <c r="B31" s="304"/>
      <c r="C31" s="319"/>
      <c r="D31" s="320"/>
      <c r="E31" s="321"/>
    </row>
    <row r="32" spans="1:9">
      <c r="A32" s="303"/>
      <c r="B32" s="304" t="s">
        <v>417</v>
      </c>
      <c r="C32" s="316" t="s">
        <v>418</v>
      </c>
      <c r="D32" s="221" t="s">
        <v>370</v>
      </c>
      <c r="E32" s="310">
        <v>2</v>
      </c>
      <c r="F32" s="311"/>
      <c r="G32" s="312">
        <f t="shared" ref="G32" si="5">E32*F32</f>
        <v>0</v>
      </c>
    </row>
    <row r="33" spans="1:7" ht="109.5" customHeight="1" outlineLevel="1">
      <c r="A33" s="303"/>
      <c r="B33" s="304" t="str">
        <f t="shared" si="0"/>
        <v/>
      </c>
      <c r="C33" s="308" t="s">
        <v>419</v>
      </c>
    </row>
    <row r="34" spans="1:7" ht="22.5" outlineLevel="1">
      <c r="A34" s="303"/>
      <c r="B34" s="304" t="str">
        <f t="shared" si="0"/>
        <v/>
      </c>
      <c r="C34" s="308" t="s">
        <v>420</v>
      </c>
    </row>
    <row r="35" spans="1:7" outlineLevel="1">
      <c r="A35" s="303"/>
      <c r="B35" s="304"/>
      <c r="C35" s="308"/>
    </row>
    <row r="36" spans="1:7" ht="18.75" customHeight="1" outlineLevel="1">
      <c r="A36" s="303"/>
      <c r="B36" s="304" t="s">
        <v>421</v>
      </c>
      <c r="C36" s="322" t="s">
        <v>422</v>
      </c>
      <c r="D36" s="323" t="s">
        <v>370</v>
      </c>
      <c r="E36" s="324">
        <v>1</v>
      </c>
      <c r="F36" s="325"/>
      <c r="G36" s="326">
        <v>0</v>
      </c>
    </row>
    <row r="37" spans="1:7" ht="56.25">
      <c r="A37" s="303"/>
      <c r="B37" s="304" t="str">
        <f t="shared" si="0"/>
        <v/>
      </c>
      <c r="C37" s="327" t="s">
        <v>423</v>
      </c>
      <c r="D37" s="198"/>
      <c r="E37" s="198"/>
      <c r="F37" s="198"/>
      <c r="G37" s="198"/>
    </row>
    <row r="38" spans="1:7" s="330" customFormat="1" ht="33.75">
      <c r="A38" s="328"/>
      <c r="B38" s="329" t="str">
        <f t="shared" si="0"/>
        <v/>
      </c>
      <c r="C38" s="319" t="s">
        <v>424</v>
      </c>
      <c r="D38" s="198"/>
      <c r="E38" s="198"/>
      <c r="F38" s="198"/>
      <c r="G38" s="198"/>
    </row>
    <row r="39" spans="1:7" s="330" customFormat="1">
      <c r="A39" s="328"/>
      <c r="B39" s="329"/>
      <c r="C39" s="319"/>
      <c r="D39" s="198"/>
      <c r="E39" s="198"/>
      <c r="F39" s="198"/>
      <c r="G39" s="198"/>
    </row>
    <row r="40" spans="1:7">
      <c r="A40" s="303"/>
      <c r="B40" s="304" t="s">
        <v>425</v>
      </c>
      <c r="C40" s="318" t="s">
        <v>426</v>
      </c>
      <c r="G40" s="306">
        <f>SUBTOTAL(9,G43:G44)</f>
        <v>0</v>
      </c>
    </row>
    <row r="41" spans="1:7" ht="45" outlineLevel="1">
      <c r="B41" s="198"/>
      <c r="C41" s="308" t="s">
        <v>427</v>
      </c>
    </row>
    <row r="42" spans="1:7" ht="22.5" outlineLevel="1">
      <c r="B42" s="331"/>
      <c r="C42" s="332" t="s">
        <v>428</v>
      </c>
    </row>
    <row r="43" spans="1:7">
      <c r="B43" s="331"/>
      <c r="C43" s="315" t="s">
        <v>429</v>
      </c>
      <c r="D43" s="221" t="s">
        <v>106</v>
      </c>
      <c r="E43" s="310">
        <v>11</v>
      </c>
      <c r="F43" s="311"/>
      <c r="G43" s="312">
        <f>E43*F43</f>
        <v>0</v>
      </c>
    </row>
    <row r="44" spans="1:7">
      <c r="B44" s="331"/>
      <c r="C44" s="315" t="s">
        <v>430</v>
      </c>
      <c r="D44" s="221" t="s">
        <v>370</v>
      </c>
      <c r="E44" s="310">
        <v>2</v>
      </c>
      <c r="F44" s="311"/>
      <c r="G44" s="312">
        <f t="shared" ref="G44" si="6">E44*F44</f>
        <v>0</v>
      </c>
    </row>
    <row r="45" spans="1:7">
      <c r="A45" s="303"/>
      <c r="B45" s="304" t="str">
        <f t="shared" ref="B45" si="7">IF(AND(A45&lt;&gt;"",C45&lt;&gt;""),CONCATENATE($B$7,A45),"")</f>
        <v/>
      </c>
      <c r="C45" s="333"/>
    </row>
    <row r="46" spans="1:7" s="338" customFormat="1" ht="11.25">
      <c r="A46" s="334"/>
      <c r="B46" s="335" t="s">
        <v>431</v>
      </c>
      <c r="C46" s="336" t="s">
        <v>432</v>
      </c>
      <c r="D46" s="310"/>
      <c r="E46" s="310"/>
      <c r="F46" s="310"/>
      <c r="G46" s="337">
        <f>SUBTOTAL(9,G48:G48)</f>
        <v>0</v>
      </c>
    </row>
    <row r="47" spans="1:7" s="338" customFormat="1" ht="56.25">
      <c r="B47" s="331"/>
      <c r="C47" s="339" t="s">
        <v>433</v>
      </c>
      <c r="E47" s="340"/>
      <c r="F47" s="340"/>
      <c r="G47" s="340"/>
    </row>
    <row r="48" spans="1:7" s="338" customFormat="1" ht="11.25">
      <c r="B48" s="331"/>
      <c r="C48" s="309" t="s">
        <v>434</v>
      </c>
      <c r="D48" s="216" t="s">
        <v>370</v>
      </c>
      <c r="E48" s="310">
        <v>1</v>
      </c>
      <c r="F48" s="341"/>
      <c r="G48" s="342">
        <f t="shared" ref="G48" si="8">E48*F48</f>
        <v>0</v>
      </c>
    </row>
    <row r="49" spans="1:2">
      <c r="A49" s="303"/>
      <c r="B49" s="304" t="str">
        <f t="shared" ref="B49:B50" si="9">IF(AND(A49&lt;&gt;"",C49&lt;&gt;""),CONCATENATE($B$7,A49),"")</f>
        <v/>
      </c>
    </row>
    <row r="50" spans="1:2">
      <c r="A50" s="303"/>
      <c r="B50" s="304" t="str">
        <f t="shared" si="9"/>
        <v/>
      </c>
    </row>
  </sheetData>
  <mergeCells count="2">
    <mergeCell ref="F3:G3"/>
    <mergeCell ref="C7:E7"/>
  </mergeCells>
  <dataValidations count="1">
    <dataValidation type="list" allowBlank="1" showInputMessage="1" showErrorMessage="1" sqref="D48 D43:D44 D24 D28 D32 D38:D39 D13:D20" xr:uid="{F6201978-31F0-4E99-ADDD-0BF4D7D48C73}">
      <formula1>"m',m²,m³,kg,kom.,kompl.,pauš.,sat,dan"</formula1>
    </dataValidation>
  </dataValidations>
  <pageMargins left="0.7" right="0.7" top="0.75" bottom="0.75" header="0.3" footer="0.3"/>
  <pageSetup scale="97" orientation="portrait" r:id="rId1"/>
  <rowBreaks count="1" manualBreakCount="1">
    <brk id="31" min="1"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CBC25-D2EB-4A6A-AD46-C5FB58EFB0CE}">
  <sheetPr>
    <tabColor rgb="FF0070C0"/>
  </sheetPr>
  <dimension ref="A3:I68"/>
  <sheetViews>
    <sheetView view="pageBreakPreview" topLeftCell="A47" zoomScaleNormal="100" zoomScaleSheetLayoutView="100" workbookViewId="0">
      <selection activeCell="F51" sqref="F51:F68"/>
    </sheetView>
  </sheetViews>
  <sheetFormatPr defaultColWidth="7.85546875" defaultRowHeight="12.75" outlineLevelRow="1"/>
  <cols>
    <col min="1" max="1" width="7.85546875" style="224" customWidth="1"/>
    <col min="2" max="2" width="6.42578125" style="223" customWidth="1"/>
    <col min="3" max="3" width="47.85546875" style="223" customWidth="1"/>
    <col min="4" max="4" width="5.7109375" style="224" bestFit="1" customWidth="1"/>
    <col min="5" max="5" width="9.28515625" style="225" customWidth="1"/>
    <col min="6" max="6" width="11.42578125" style="225" customWidth="1"/>
    <col min="7" max="7" width="12.140625" style="225" customWidth="1"/>
    <col min="8" max="16384" width="7.85546875" style="224"/>
  </cols>
  <sheetData>
    <row r="3" spans="1:7">
      <c r="B3" s="228">
        <f>'[2]5.Rekapitulacija'!B8</f>
        <v>5</v>
      </c>
      <c r="C3" s="228" t="str">
        <f>'[2]5.Rekapitulacija'!C8</f>
        <v>HIDROTEHNIČKI RADOVI</v>
      </c>
      <c r="D3" s="229"/>
      <c r="E3" s="230"/>
      <c r="F3" s="1173"/>
      <c r="G3" s="1173"/>
    </row>
    <row r="5" spans="1:7" ht="25.5">
      <c r="B5" s="231" t="s">
        <v>323</v>
      </c>
      <c r="C5" s="232" t="s">
        <v>324</v>
      </c>
      <c r="D5" s="231" t="s">
        <v>325</v>
      </c>
      <c r="E5" s="231" t="s">
        <v>326</v>
      </c>
      <c r="F5" s="231" t="s">
        <v>327</v>
      </c>
      <c r="G5" s="233" t="s">
        <v>328</v>
      </c>
    </row>
    <row r="6" spans="1:7">
      <c r="C6" s="223" t="s">
        <v>1613</v>
      </c>
    </row>
    <row r="7" spans="1:7">
      <c r="B7" s="344" t="str">
        <f>'[2]5.Rekapitulacija'!B13</f>
        <v>5.5.</v>
      </c>
      <c r="C7" s="1178" t="str">
        <f>'[2]5.Rekapitulacija'!C13</f>
        <v>Instalacije vodovoda</v>
      </c>
      <c r="D7" s="1178" t="e">
        <f>#REF!</f>
        <v>#REF!</v>
      </c>
      <c r="E7" s="1178" t="e">
        <f>#REF!</f>
        <v>#REF!</v>
      </c>
      <c r="F7" s="807">
        <f>SUBTOTAL(9,G11:G68)</f>
        <v>0</v>
      </c>
      <c r="G7" s="807"/>
    </row>
    <row r="8" spans="1:7">
      <c r="D8" s="223"/>
      <c r="E8" s="223"/>
      <c r="F8" s="223"/>
      <c r="G8" s="223"/>
    </row>
    <row r="9" spans="1:7">
      <c r="C9" s="273" t="s">
        <v>435</v>
      </c>
      <c r="D9" s="223"/>
      <c r="E9" s="223"/>
      <c r="F9" s="223"/>
      <c r="G9" s="223"/>
    </row>
    <row r="10" spans="1:7" ht="63.75">
      <c r="C10" s="345" t="s">
        <v>436</v>
      </c>
      <c r="D10" s="223"/>
      <c r="E10" s="223"/>
      <c r="F10" s="223"/>
      <c r="G10" s="223"/>
    </row>
    <row r="11" spans="1:7">
      <c r="D11" s="223"/>
      <c r="E11" s="223"/>
      <c r="F11" s="223"/>
      <c r="G11" s="223"/>
    </row>
    <row r="12" spans="1:7">
      <c r="A12" s="283"/>
      <c r="B12" s="242" t="s">
        <v>437</v>
      </c>
      <c r="C12" s="346" t="s">
        <v>438</v>
      </c>
      <c r="G12" s="347">
        <f>SUBTOTAL(9,G15:G15)</f>
        <v>0</v>
      </c>
    </row>
    <row r="13" spans="1:7" ht="140.25" outlineLevel="1">
      <c r="A13" s="283"/>
      <c r="B13" s="242" t="str">
        <f t="shared" ref="B13:B68" si="0">IF(AND(A13&lt;&gt;"",C13&lt;&gt;""),CONCATENATE($B$7,A13),"")</f>
        <v/>
      </c>
      <c r="C13" s="348" t="s">
        <v>439</v>
      </c>
    </row>
    <row r="14" spans="1:7" ht="38.25" outlineLevel="1">
      <c r="A14" s="283"/>
      <c r="B14" s="242" t="str">
        <f t="shared" si="0"/>
        <v/>
      </c>
      <c r="C14" s="349" t="s">
        <v>440</v>
      </c>
    </row>
    <row r="15" spans="1:7">
      <c r="A15" s="283"/>
      <c r="B15" s="242" t="str">
        <f t="shared" si="0"/>
        <v/>
      </c>
      <c r="C15" s="257" t="s">
        <v>441</v>
      </c>
      <c r="D15" s="239" t="s">
        <v>106</v>
      </c>
      <c r="E15" s="350">
        <v>25</v>
      </c>
      <c r="F15" s="245"/>
      <c r="G15" s="246">
        <f>E15*F15</f>
        <v>0</v>
      </c>
    </row>
    <row r="16" spans="1:7">
      <c r="A16" s="283"/>
      <c r="B16" s="242" t="str">
        <f t="shared" si="0"/>
        <v/>
      </c>
      <c r="C16" s="224"/>
      <c r="E16" s="224"/>
      <c r="F16" s="224"/>
      <c r="G16" s="224"/>
    </row>
    <row r="17" spans="1:9">
      <c r="A17" s="283"/>
      <c r="B17" s="242" t="s">
        <v>442</v>
      </c>
      <c r="C17" s="346" t="s">
        <v>443</v>
      </c>
      <c r="G17" s="347">
        <f>SUBTOTAL(9,G22:G23)</f>
        <v>0</v>
      </c>
    </row>
    <row r="18" spans="1:9" ht="76.5" outlineLevel="1">
      <c r="A18" s="283"/>
      <c r="B18" s="242" t="str">
        <f t="shared" si="0"/>
        <v/>
      </c>
      <c r="C18" s="345" t="s">
        <v>444</v>
      </c>
    </row>
    <row r="19" spans="1:9" ht="25.5" outlineLevel="1">
      <c r="A19" s="283"/>
      <c r="B19" s="242" t="str">
        <f t="shared" si="0"/>
        <v/>
      </c>
      <c r="C19" s="345" t="s">
        <v>445</v>
      </c>
    </row>
    <row r="20" spans="1:9" ht="38.25" outlineLevel="1">
      <c r="A20" s="283"/>
      <c r="B20" s="242" t="str">
        <f t="shared" si="0"/>
        <v/>
      </c>
      <c r="C20" s="345" t="s">
        <v>446</v>
      </c>
    </row>
    <row r="21" spans="1:9" ht="38.25" outlineLevel="1">
      <c r="A21" s="283"/>
      <c r="B21" s="242" t="str">
        <f t="shared" si="0"/>
        <v/>
      </c>
      <c r="C21" s="345" t="s">
        <v>447</v>
      </c>
    </row>
    <row r="22" spans="1:9">
      <c r="A22" s="283"/>
      <c r="B22" s="242" t="str">
        <f t="shared" si="0"/>
        <v/>
      </c>
      <c r="C22" s="345" t="s">
        <v>448</v>
      </c>
      <c r="D22" s="239" t="s">
        <v>106</v>
      </c>
      <c r="E22" s="350">
        <v>150</v>
      </c>
      <c r="F22" s="245"/>
      <c r="G22" s="246">
        <f t="shared" ref="G22:G25" si="1">E22*F22</f>
        <v>0</v>
      </c>
      <c r="I22" s="351"/>
    </row>
    <row r="23" spans="1:9">
      <c r="A23" s="283"/>
      <c r="B23" s="242" t="str">
        <f t="shared" si="0"/>
        <v/>
      </c>
      <c r="C23" s="345" t="s">
        <v>449</v>
      </c>
      <c r="D23" s="239" t="s">
        <v>106</v>
      </c>
      <c r="E23" s="350">
        <v>120</v>
      </c>
      <c r="F23" s="245"/>
      <c r="G23" s="246">
        <f t="shared" si="1"/>
        <v>0</v>
      </c>
      <c r="I23" s="351"/>
    </row>
    <row r="24" spans="1:9">
      <c r="A24" s="283"/>
      <c r="B24" s="242" t="str">
        <f t="shared" si="0"/>
        <v/>
      </c>
      <c r="C24" s="345" t="s">
        <v>450</v>
      </c>
      <c r="D24" s="239" t="s">
        <v>106</v>
      </c>
      <c r="E24" s="350">
        <v>100</v>
      </c>
      <c r="F24" s="245"/>
      <c r="G24" s="246">
        <f t="shared" si="1"/>
        <v>0</v>
      </c>
      <c r="I24" s="351"/>
    </row>
    <row r="25" spans="1:9">
      <c r="A25" s="283"/>
      <c r="B25" s="242" t="str">
        <f t="shared" si="0"/>
        <v/>
      </c>
      <c r="C25" s="345" t="s">
        <v>451</v>
      </c>
      <c r="D25" s="239" t="s">
        <v>106</v>
      </c>
      <c r="E25" s="350">
        <v>20</v>
      </c>
      <c r="F25" s="245"/>
      <c r="G25" s="246">
        <f t="shared" si="1"/>
        <v>0</v>
      </c>
      <c r="I25" s="351"/>
    </row>
    <row r="26" spans="1:9">
      <c r="A26" s="283"/>
      <c r="B26" s="242" t="str">
        <f t="shared" si="0"/>
        <v/>
      </c>
      <c r="C26" s="345"/>
      <c r="D26" s="239"/>
      <c r="E26" s="350"/>
      <c r="G26" s="246"/>
      <c r="I26" s="352"/>
    </row>
    <row r="27" spans="1:9">
      <c r="A27" s="283"/>
      <c r="B27" s="242" t="s">
        <v>452</v>
      </c>
      <c r="C27" s="353" t="s">
        <v>453</v>
      </c>
      <c r="F27" s="224"/>
      <c r="G27" s="347">
        <f>SUBTOTAL(9,G30:G30)</f>
        <v>0</v>
      </c>
    </row>
    <row r="28" spans="1:9" ht="25.5" outlineLevel="1">
      <c r="A28" s="283"/>
      <c r="B28" s="242" t="str">
        <f t="shared" si="0"/>
        <v/>
      </c>
      <c r="C28" s="345" t="s">
        <v>454</v>
      </c>
    </row>
    <row r="29" spans="1:9" ht="25.5" outlineLevel="1">
      <c r="A29" s="283"/>
      <c r="B29" s="242" t="str">
        <f t="shared" si="0"/>
        <v/>
      </c>
      <c r="C29" s="345" t="s">
        <v>455</v>
      </c>
    </row>
    <row r="30" spans="1:9">
      <c r="A30" s="283"/>
      <c r="B30" s="242" t="str">
        <f t="shared" si="0"/>
        <v/>
      </c>
      <c r="C30" s="345" t="s">
        <v>451</v>
      </c>
      <c r="D30" s="239" t="s">
        <v>370</v>
      </c>
      <c r="E30" s="350">
        <v>1</v>
      </c>
      <c r="F30" s="245"/>
      <c r="G30" s="246">
        <f>E30*F30</f>
        <v>0</v>
      </c>
    </row>
    <row r="31" spans="1:9">
      <c r="A31" s="283"/>
      <c r="B31" s="242" t="str">
        <f t="shared" si="0"/>
        <v/>
      </c>
      <c r="C31" s="345"/>
    </row>
    <row r="32" spans="1:9">
      <c r="A32" s="283"/>
      <c r="B32" s="242" t="s">
        <v>456</v>
      </c>
      <c r="C32" s="353" t="s">
        <v>457</v>
      </c>
      <c r="D32" s="225"/>
      <c r="E32" s="350"/>
      <c r="G32" s="347">
        <f>SUBTOTAL(9,G35:G36)</f>
        <v>0</v>
      </c>
    </row>
    <row r="33" spans="1:7" ht="12.6" customHeight="1" outlineLevel="1">
      <c r="A33" s="283"/>
      <c r="B33" s="242" t="str">
        <f t="shared" si="0"/>
        <v/>
      </c>
      <c r="C33" s="345" t="s">
        <v>458</v>
      </c>
      <c r="D33" s="225"/>
    </row>
    <row r="34" spans="1:7" ht="12" customHeight="1" outlineLevel="1">
      <c r="A34" s="283"/>
      <c r="B34" s="242" t="str">
        <f t="shared" si="0"/>
        <v/>
      </c>
      <c r="C34" s="345" t="s">
        <v>459</v>
      </c>
    </row>
    <row r="35" spans="1:7">
      <c r="A35" s="283"/>
      <c r="B35" s="242" t="str">
        <f t="shared" si="0"/>
        <v/>
      </c>
      <c r="C35" s="345" t="s">
        <v>448</v>
      </c>
      <c r="D35" s="239" t="s">
        <v>370</v>
      </c>
      <c r="E35" s="350">
        <v>8</v>
      </c>
      <c r="F35" s="245"/>
      <c r="G35" s="246">
        <f t="shared" ref="G35:G37" si="2">E35*F35</f>
        <v>0</v>
      </c>
    </row>
    <row r="36" spans="1:7">
      <c r="A36" s="283"/>
      <c r="B36" s="242" t="str">
        <f t="shared" si="0"/>
        <v/>
      </c>
      <c r="C36" s="345" t="s">
        <v>449</v>
      </c>
      <c r="D36" s="239" t="s">
        <v>370</v>
      </c>
      <c r="E36" s="350">
        <v>4</v>
      </c>
      <c r="F36" s="245"/>
      <c r="G36" s="246">
        <f t="shared" si="2"/>
        <v>0</v>
      </c>
    </row>
    <row r="37" spans="1:7">
      <c r="A37" s="283"/>
      <c r="B37" s="242" t="str">
        <f t="shared" si="0"/>
        <v/>
      </c>
      <c r="C37" s="345" t="s">
        <v>450</v>
      </c>
      <c r="D37" s="239" t="s">
        <v>370</v>
      </c>
      <c r="E37" s="350">
        <v>4</v>
      </c>
      <c r="F37" s="245"/>
      <c r="G37" s="246">
        <f t="shared" si="2"/>
        <v>0</v>
      </c>
    </row>
    <row r="38" spans="1:7">
      <c r="A38" s="283"/>
      <c r="B38" s="242" t="str">
        <f t="shared" si="0"/>
        <v/>
      </c>
      <c r="C38" s="345"/>
      <c r="D38" s="239"/>
      <c r="E38" s="350"/>
      <c r="F38" s="354"/>
      <c r="G38" s="246"/>
    </row>
    <row r="39" spans="1:7">
      <c r="A39" s="283"/>
      <c r="B39" s="242" t="s">
        <v>460</v>
      </c>
      <c r="C39" s="353" t="s">
        <v>461</v>
      </c>
      <c r="D39" s="239"/>
      <c r="E39" s="350"/>
      <c r="G39" s="347">
        <f>SUBTOTAL(9,G42:G42)</f>
        <v>0</v>
      </c>
    </row>
    <row r="40" spans="1:7" ht="25.5" outlineLevel="1">
      <c r="A40" s="283"/>
      <c r="B40" s="242" t="str">
        <f t="shared" si="0"/>
        <v/>
      </c>
      <c r="C40" s="345" t="s">
        <v>462</v>
      </c>
    </row>
    <row r="41" spans="1:7" ht="15" customHeight="1" outlineLevel="1">
      <c r="A41" s="283"/>
      <c r="B41" s="242" t="str">
        <f t="shared" si="0"/>
        <v/>
      </c>
      <c r="C41" s="345" t="s">
        <v>463</v>
      </c>
    </row>
    <row r="42" spans="1:7">
      <c r="A42" s="283"/>
      <c r="B42" s="242" t="str">
        <f t="shared" si="0"/>
        <v/>
      </c>
      <c r="C42" s="345" t="s">
        <v>451</v>
      </c>
      <c r="D42" s="239" t="s">
        <v>370</v>
      </c>
      <c r="E42" s="350">
        <v>1</v>
      </c>
      <c r="F42" s="245"/>
      <c r="G42" s="246">
        <f t="shared" ref="G42" si="3">E42*F42</f>
        <v>0</v>
      </c>
    </row>
    <row r="43" spans="1:7">
      <c r="A43" s="283"/>
      <c r="B43" s="242" t="str">
        <f t="shared" si="0"/>
        <v/>
      </c>
      <c r="C43" s="345"/>
    </row>
    <row r="44" spans="1:7">
      <c r="A44" s="283"/>
      <c r="B44" s="242" t="s">
        <v>464</v>
      </c>
      <c r="C44" s="353" t="s">
        <v>410</v>
      </c>
      <c r="D44" s="239" t="s">
        <v>370</v>
      </c>
      <c r="E44" s="350">
        <v>1</v>
      </c>
      <c r="F44" s="245"/>
      <c r="G44" s="246">
        <f>E44*F44</f>
        <v>0</v>
      </c>
    </row>
    <row r="45" spans="1:7" ht="67.5" customHeight="1" outlineLevel="1">
      <c r="A45" s="283"/>
      <c r="B45" s="242" t="str">
        <f t="shared" si="0"/>
        <v/>
      </c>
      <c r="C45" s="345" t="s">
        <v>465</v>
      </c>
    </row>
    <row r="46" spans="1:7" ht="25.5" outlineLevel="1">
      <c r="A46" s="283"/>
      <c r="B46" s="242" t="str">
        <f t="shared" si="0"/>
        <v/>
      </c>
      <c r="C46" s="345" t="s">
        <v>412</v>
      </c>
    </row>
    <row r="47" spans="1:7">
      <c r="A47" s="283"/>
      <c r="B47" s="242" t="str">
        <f t="shared" si="0"/>
        <v/>
      </c>
      <c r="C47" s="345"/>
    </row>
    <row r="48" spans="1:7">
      <c r="A48" s="283"/>
      <c r="B48" s="242" t="s">
        <v>466</v>
      </c>
      <c r="C48" s="353" t="s">
        <v>467</v>
      </c>
      <c r="D48" s="239"/>
      <c r="E48" s="350"/>
      <c r="F48" s="246"/>
      <c r="G48" s="347">
        <f>SUBTOTAL(9,G52:G52)</f>
        <v>0</v>
      </c>
    </row>
    <row r="49" spans="1:7" ht="38.25" outlineLevel="1">
      <c r="A49" s="283"/>
      <c r="B49" s="242" t="str">
        <f t="shared" si="0"/>
        <v/>
      </c>
      <c r="C49" s="345" t="s">
        <v>468</v>
      </c>
      <c r="D49" s="239"/>
      <c r="E49" s="350"/>
      <c r="F49" s="246"/>
      <c r="G49" s="347"/>
    </row>
    <row r="50" spans="1:7" ht="23.45" customHeight="1" outlineLevel="1">
      <c r="A50" s="283"/>
      <c r="B50" s="242" t="str">
        <f t="shared" si="0"/>
        <v/>
      </c>
      <c r="C50" s="345" t="s">
        <v>469</v>
      </c>
      <c r="D50" s="239"/>
      <c r="E50" s="350"/>
      <c r="F50" s="246"/>
      <c r="G50" s="246"/>
    </row>
    <row r="51" spans="1:7" ht="51" outlineLevel="1">
      <c r="A51" s="283"/>
      <c r="B51" s="242" t="str">
        <f t="shared" si="0"/>
        <v/>
      </c>
      <c r="C51" s="345" t="s">
        <v>470</v>
      </c>
      <c r="D51" s="239"/>
      <c r="E51" s="350"/>
      <c r="F51" s="246"/>
      <c r="G51" s="246"/>
    </row>
    <row r="52" spans="1:7" ht="25.5" outlineLevel="1">
      <c r="A52" s="283"/>
      <c r="B52" s="242" t="str">
        <f t="shared" si="0"/>
        <v/>
      </c>
      <c r="C52" s="273" t="s">
        <v>471</v>
      </c>
      <c r="D52" s="239" t="s">
        <v>265</v>
      </c>
      <c r="E52" s="350">
        <v>1</v>
      </c>
      <c r="F52" s="245"/>
      <c r="G52" s="246">
        <f t="shared" ref="G52" si="4">E52*F52</f>
        <v>0</v>
      </c>
    </row>
    <row r="53" spans="1:7">
      <c r="A53" s="283"/>
      <c r="B53" s="242" t="str">
        <f t="shared" si="0"/>
        <v/>
      </c>
      <c r="C53" s="273"/>
      <c r="D53" s="239"/>
      <c r="E53" s="350"/>
      <c r="F53" s="246"/>
      <c r="G53" s="246"/>
    </row>
    <row r="54" spans="1:7">
      <c r="A54" s="283"/>
      <c r="B54" s="242" t="s">
        <v>472</v>
      </c>
      <c r="C54" s="355" t="s">
        <v>432</v>
      </c>
      <c r="D54" s="350"/>
      <c r="E54" s="350"/>
      <c r="F54" s="350"/>
      <c r="G54" s="347">
        <f>SUBTOTAL(9,G56:G56)</f>
        <v>0</v>
      </c>
    </row>
    <row r="55" spans="1:7" ht="89.25" outlineLevel="1">
      <c r="A55" s="283"/>
      <c r="B55" s="242" t="str">
        <f t="shared" si="0"/>
        <v/>
      </c>
      <c r="C55" s="348" t="s">
        <v>473</v>
      </c>
    </row>
    <row r="56" spans="1:7">
      <c r="A56" s="283"/>
      <c r="B56" s="242"/>
      <c r="C56" s="356" t="s">
        <v>399</v>
      </c>
      <c r="D56" s="239" t="s">
        <v>370</v>
      </c>
      <c r="E56" s="350">
        <v>1</v>
      </c>
      <c r="F56" s="245"/>
      <c r="G56" s="246">
        <f>E56*F56</f>
        <v>0</v>
      </c>
    </row>
    <row r="57" spans="1:7">
      <c r="A57" s="283"/>
      <c r="B57" s="242" t="str">
        <f t="shared" si="0"/>
        <v/>
      </c>
      <c r="C57" s="356"/>
      <c r="D57" s="239"/>
      <c r="E57" s="350"/>
      <c r="F57" s="246"/>
      <c r="G57" s="246"/>
    </row>
    <row r="58" spans="1:7">
      <c r="A58" s="283"/>
      <c r="B58" s="242"/>
      <c r="C58" s="224"/>
    </row>
    <row r="59" spans="1:7" ht="25.5">
      <c r="A59" s="283"/>
      <c r="B59" s="242" t="s">
        <v>474</v>
      </c>
      <c r="C59" s="357" t="s">
        <v>475</v>
      </c>
      <c r="D59" s="239" t="s">
        <v>265</v>
      </c>
      <c r="E59" s="358">
        <v>1</v>
      </c>
      <c r="F59" s="359"/>
      <c r="G59" s="246">
        <f>ROUND(ROUND(E59,1)*ROUND($F59,2),2)</f>
        <v>0</v>
      </c>
    </row>
    <row r="60" spans="1:7" ht="63.75" outlineLevel="1">
      <c r="A60" s="283"/>
      <c r="B60" s="242"/>
      <c r="C60" s="348" t="s">
        <v>476</v>
      </c>
    </row>
    <row r="61" spans="1:7" ht="38.25" outlineLevel="1">
      <c r="A61" s="283"/>
      <c r="B61" s="242" t="str">
        <f t="shared" si="0"/>
        <v/>
      </c>
      <c r="C61" s="360" t="s">
        <v>477</v>
      </c>
    </row>
    <row r="62" spans="1:7">
      <c r="A62" s="283"/>
      <c r="B62" s="242" t="str">
        <f t="shared" si="0"/>
        <v/>
      </c>
      <c r="C62" s="348"/>
    </row>
    <row r="63" spans="1:7">
      <c r="A63" s="283"/>
      <c r="B63" s="242" t="s">
        <v>478</v>
      </c>
      <c r="C63" s="357" t="s">
        <v>479</v>
      </c>
      <c r="D63" s="239" t="s">
        <v>106</v>
      </c>
      <c r="E63" s="350">
        <f>E15+E22+E23</f>
        <v>295</v>
      </c>
      <c r="F63" s="245"/>
      <c r="G63" s="246">
        <f t="shared" ref="G63" si="5">E63*F63</f>
        <v>0</v>
      </c>
    </row>
    <row r="64" spans="1:7" ht="38.25" outlineLevel="1">
      <c r="A64" s="283"/>
      <c r="B64" s="242" t="str">
        <f t="shared" si="0"/>
        <v/>
      </c>
      <c r="C64" s="361" t="s">
        <v>480</v>
      </c>
    </row>
    <row r="65" spans="1:7" ht="25.5" outlineLevel="1">
      <c r="A65" s="283"/>
      <c r="B65" s="242" t="str">
        <f t="shared" si="0"/>
        <v/>
      </c>
      <c r="C65" s="238" t="s">
        <v>481</v>
      </c>
    </row>
    <row r="66" spans="1:7">
      <c r="A66" s="283"/>
      <c r="B66" s="242" t="str">
        <f t="shared" si="0"/>
        <v/>
      </c>
      <c r="C66" s="238"/>
    </row>
    <row r="67" spans="1:7" ht="25.5">
      <c r="A67" s="283"/>
      <c r="B67" s="242" t="s">
        <v>482</v>
      </c>
      <c r="C67" s="272" t="s">
        <v>483</v>
      </c>
      <c r="D67" s="239" t="s">
        <v>265</v>
      </c>
      <c r="E67" s="240">
        <v>1</v>
      </c>
      <c r="F67" s="245"/>
      <c r="G67" s="241">
        <f>ROUND(E67*F67,2)</f>
        <v>0</v>
      </c>
    </row>
    <row r="68" spans="1:7" ht="25.5" outlineLevel="1">
      <c r="A68" s="283"/>
      <c r="B68" s="242" t="str">
        <f t="shared" si="0"/>
        <v/>
      </c>
      <c r="C68" s="238" t="s">
        <v>484</v>
      </c>
      <c r="D68" s="239"/>
      <c r="E68" s="240"/>
      <c r="F68" s="241"/>
      <c r="G68" s="241"/>
    </row>
  </sheetData>
  <mergeCells count="2">
    <mergeCell ref="F3:G3"/>
    <mergeCell ref="C7:E7"/>
  </mergeCells>
  <dataValidations count="1">
    <dataValidation type="list" allowBlank="1" showInputMessage="1" showErrorMessage="1" sqref="D63 D67 D59 D56:D57 D44 D48:D53 D42 D30 D15 D22:D26 D35:D39" xr:uid="{236E7E48-7D2F-4367-A3E9-C5DE1B8D7C2C}">
      <formula1>"m',m²,m³,kg,kom.,kompl.,pauš.,sat,dan"</formula1>
    </dataValidation>
  </dataValidations>
  <pageMargins left="0.7" right="0.7" top="0.75" bottom="0.75" header="0.3" footer="0.3"/>
  <pageSetup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EBABC-6EC6-42BD-8B57-07F893843ACB}">
  <sheetPr>
    <tabColor rgb="FF0070C0"/>
  </sheetPr>
  <dimension ref="A3:I37"/>
  <sheetViews>
    <sheetView view="pageBreakPreview" topLeftCell="A22" zoomScale="112" zoomScaleNormal="100" zoomScaleSheetLayoutView="112" workbookViewId="0">
      <selection activeCell="F28" sqref="F28:F36"/>
    </sheetView>
  </sheetViews>
  <sheetFormatPr defaultColWidth="7.85546875" defaultRowHeight="12.75" outlineLevelRow="1"/>
  <cols>
    <col min="1" max="1" width="9.28515625" style="224" customWidth="1"/>
    <col min="2" max="2" width="7.5703125" style="223" customWidth="1"/>
    <col min="3" max="3" width="47.85546875" style="223" customWidth="1"/>
    <col min="4" max="4" width="5.7109375" style="224" bestFit="1" customWidth="1"/>
    <col min="5" max="5" width="9.28515625" style="225" customWidth="1"/>
    <col min="6" max="6" width="11.42578125" style="225" customWidth="1"/>
    <col min="7" max="7" width="12.140625" style="225" customWidth="1"/>
    <col min="8" max="16384" width="7.85546875" style="224"/>
  </cols>
  <sheetData>
    <row r="3" spans="1:7">
      <c r="B3" s="228">
        <f>'[3]5.Rekapitulacija'!B8</f>
        <v>5</v>
      </c>
      <c r="C3" s="228" t="str">
        <f>'[3]5.Rekapitulacija'!C8</f>
        <v>HIDROTEHNIČKI RADOVI</v>
      </c>
      <c r="D3" s="229"/>
      <c r="E3" s="230"/>
      <c r="F3" s="1173"/>
      <c r="G3" s="1173"/>
    </row>
    <row r="5" spans="1:7" ht="25.5">
      <c r="B5" s="231" t="s">
        <v>323</v>
      </c>
      <c r="C5" s="232" t="s">
        <v>324</v>
      </c>
      <c r="D5" s="231" t="s">
        <v>325</v>
      </c>
      <c r="E5" s="231" t="s">
        <v>326</v>
      </c>
      <c r="F5" s="231" t="s">
        <v>327</v>
      </c>
      <c r="G5" s="233" t="s">
        <v>328</v>
      </c>
    </row>
    <row r="6" spans="1:7">
      <c r="C6" s="223" t="s">
        <v>1613</v>
      </c>
    </row>
    <row r="7" spans="1:7">
      <c r="B7" s="344" t="str">
        <f>'[3]5.Rekapitulacija'!B14</f>
        <v>5.6.</v>
      </c>
      <c r="C7" s="1178" t="str">
        <f>'[3]5.Rekapitulacija'!C14</f>
        <v>Instalacije hidrantske mreže</v>
      </c>
      <c r="D7" s="1178" t="e">
        <f>#REF!</f>
        <v>#REF!</v>
      </c>
      <c r="E7" s="1178" t="e">
        <f>#REF!</f>
        <v>#REF!</v>
      </c>
      <c r="F7" s="807">
        <f>SUBTOTAL(9,G11:G37)</f>
        <v>0</v>
      </c>
      <c r="G7" s="807"/>
    </row>
    <row r="8" spans="1:7">
      <c r="D8" s="223"/>
      <c r="E8" s="223"/>
      <c r="F8" s="223"/>
      <c r="G8" s="223"/>
    </row>
    <row r="9" spans="1:7">
      <c r="C9" s="273" t="s">
        <v>435</v>
      </c>
      <c r="D9" s="223"/>
      <c r="E9" s="223"/>
      <c r="F9" s="223"/>
      <c r="G9" s="223"/>
    </row>
    <row r="10" spans="1:7" ht="63.75">
      <c r="C10" s="345" t="s">
        <v>436</v>
      </c>
      <c r="D10" s="223"/>
      <c r="E10" s="223"/>
      <c r="F10" s="223"/>
      <c r="G10" s="223"/>
    </row>
    <row r="11" spans="1:7">
      <c r="D11" s="223"/>
      <c r="E11" s="223"/>
      <c r="F11" s="223"/>
      <c r="G11" s="223"/>
    </row>
    <row r="12" spans="1:7">
      <c r="A12" s="283"/>
      <c r="B12" s="242" t="s">
        <v>485</v>
      </c>
      <c r="C12" s="346" t="s">
        <v>438</v>
      </c>
      <c r="G12" s="347">
        <f>SUBTOTAL(9,G15:G15)</f>
        <v>0</v>
      </c>
    </row>
    <row r="13" spans="1:7" ht="140.25" outlineLevel="1">
      <c r="A13" s="283"/>
      <c r="B13" s="242" t="str">
        <f t="shared" ref="B13:B22" si="0">IF(AND(A13&lt;&gt;"",C13&lt;&gt;""),CONCATENATE($B$7,A13),"")</f>
        <v/>
      </c>
      <c r="C13" s="348" t="s">
        <v>439</v>
      </c>
    </row>
    <row r="14" spans="1:7" ht="38.25" outlineLevel="1">
      <c r="A14" s="283"/>
      <c r="B14" s="242" t="str">
        <f t="shared" si="0"/>
        <v/>
      </c>
      <c r="C14" s="349" t="s">
        <v>440</v>
      </c>
    </row>
    <row r="15" spans="1:7">
      <c r="A15" s="283"/>
      <c r="B15" s="242" t="str">
        <f t="shared" si="0"/>
        <v/>
      </c>
      <c r="C15" s="257" t="s">
        <v>486</v>
      </c>
      <c r="D15" s="239" t="s">
        <v>106</v>
      </c>
      <c r="E15" s="350">
        <v>15</v>
      </c>
      <c r="F15" s="245"/>
      <c r="G15" s="246">
        <f>E15*F15</f>
        <v>0</v>
      </c>
    </row>
    <row r="16" spans="1:7">
      <c r="A16" s="283"/>
      <c r="B16" s="242" t="str">
        <f t="shared" si="0"/>
        <v/>
      </c>
      <c r="C16" s="224"/>
      <c r="E16" s="224"/>
      <c r="F16" s="224"/>
      <c r="G16" s="224"/>
    </row>
    <row r="17" spans="1:9">
      <c r="A17" s="283"/>
      <c r="B17" s="242" t="s">
        <v>487</v>
      </c>
      <c r="C17" s="346" t="s">
        <v>488</v>
      </c>
      <c r="G17" s="347">
        <f>SUBTOTAL(9,G20:G20)</f>
        <v>0</v>
      </c>
    </row>
    <row r="18" spans="1:9" ht="191.25" outlineLevel="1">
      <c r="A18" s="283"/>
      <c r="B18" s="242" t="str">
        <f t="shared" si="0"/>
        <v/>
      </c>
      <c r="C18" s="345" t="s">
        <v>489</v>
      </c>
    </row>
    <row r="19" spans="1:9" ht="25.5" outlineLevel="1">
      <c r="A19" s="283"/>
      <c r="B19" s="242" t="str">
        <f t="shared" si="0"/>
        <v/>
      </c>
      <c r="C19" s="345" t="s">
        <v>490</v>
      </c>
    </row>
    <row r="20" spans="1:9">
      <c r="A20" s="283"/>
      <c r="B20" s="242" t="str">
        <f t="shared" si="0"/>
        <v/>
      </c>
      <c r="C20" s="345" t="s">
        <v>491</v>
      </c>
      <c r="D20" s="239" t="s">
        <v>106</v>
      </c>
      <c r="E20" s="350">
        <v>35</v>
      </c>
      <c r="F20" s="245"/>
      <c r="G20" s="246">
        <f t="shared" ref="G20:G21" si="1">E20*F20</f>
        <v>0</v>
      </c>
      <c r="I20" s="362"/>
    </row>
    <row r="21" spans="1:9">
      <c r="A21" s="283"/>
      <c r="B21" s="242" t="str">
        <f t="shared" si="0"/>
        <v/>
      </c>
      <c r="C21" s="345" t="s">
        <v>492</v>
      </c>
      <c r="D21" s="239" t="s">
        <v>106</v>
      </c>
      <c r="E21" s="350">
        <v>55</v>
      </c>
      <c r="F21" s="245"/>
      <c r="G21" s="246">
        <f t="shared" si="1"/>
        <v>0</v>
      </c>
      <c r="I21" s="362"/>
    </row>
    <row r="22" spans="1:9">
      <c r="A22" s="283"/>
      <c r="B22" s="242" t="str">
        <f t="shared" si="0"/>
        <v/>
      </c>
      <c r="C22" s="345"/>
      <c r="D22" s="239"/>
      <c r="E22" s="350"/>
      <c r="G22" s="246"/>
      <c r="I22" s="352"/>
    </row>
    <row r="23" spans="1:9">
      <c r="A23" s="283"/>
      <c r="B23" s="242" t="s">
        <v>493</v>
      </c>
      <c r="C23" s="353" t="s">
        <v>494</v>
      </c>
      <c r="D23" s="239" t="s">
        <v>370</v>
      </c>
      <c r="E23" s="350">
        <v>4</v>
      </c>
      <c r="F23" s="245"/>
      <c r="G23" s="246">
        <f>E23*F23</f>
        <v>0</v>
      </c>
    </row>
    <row r="24" spans="1:9" ht="76.5" outlineLevel="1">
      <c r="A24" s="283"/>
      <c r="B24" s="242"/>
      <c r="C24" s="345" t="s">
        <v>495</v>
      </c>
    </row>
    <row r="25" spans="1:9" ht="25.5" outlineLevel="1">
      <c r="A25" s="283"/>
      <c r="B25" s="242"/>
      <c r="C25" s="345" t="s">
        <v>496</v>
      </c>
    </row>
    <row r="26" spans="1:9">
      <c r="A26" s="283"/>
      <c r="B26" s="242"/>
      <c r="C26" s="345"/>
    </row>
    <row r="27" spans="1:9">
      <c r="A27" s="283"/>
      <c r="B27" s="242" t="s">
        <v>497</v>
      </c>
      <c r="C27" s="355" t="s">
        <v>432</v>
      </c>
      <c r="D27" s="350"/>
      <c r="E27" s="350"/>
      <c r="F27" s="350"/>
      <c r="G27" s="347">
        <f>SUBTOTAL(9,G29:G29)</f>
        <v>0</v>
      </c>
    </row>
    <row r="28" spans="1:9" ht="76.5" outlineLevel="1">
      <c r="A28" s="283"/>
      <c r="B28" s="242"/>
      <c r="C28" s="348" t="s">
        <v>498</v>
      </c>
    </row>
    <row r="29" spans="1:9">
      <c r="A29" s="283"/>
      <c r="B29" s="242"/>
      <c r="C29" s="356" t="s">
        <v>499</v>
      </c>
      <c r="D29" s="239" t="s">
        <v>370</v>
      </c>
      <c r="E29" s="350">
        <v>1</v>
      </c>
      <c r="F29" s="245"/>
      <c r="G29" s="246">
        <f>E29*F29</f>
        <v>0</v>
      </c>
    </row>
    <row r="30" spans="1:9">
      <c r="A30" s="283"/>
      <c r="B30" s="242"/>
      <c r="C30" s="356"/>
      <c r="D30" s="239"/>
      <c r="E30" s="350"/>
      <c r="F30" s="246"/>
      <c r="G30" s="246"/>
    </row>
    <row r="31" spans="1:9">
      <c r="A31" s="283"/>
      <c r="B31" s="242"/>
      <c r="C31" s="224"/>
    </row>
    <row r="32" spans="1:9">
      <c r="A32" s="283"/>
      <c r="B32" s="242" t="s">
        <v>500</v>
      </c>
      <c r="C32" s="357" t="s">
        <v>479</v>
      </c>
      <c r="D32" s="239" t="s">
        <v>106</v>
      </c>
      <c r="E32" s="350">
        <f>SUM(E20:E21)+E15</f>
        <v>105</v>
      </c>
      <c r="F32" s="245"/>
      <c r="G32" s="246">
        <f t="shared" ref="G32" si="2">E32*F32</f>
        <v>0</v>
      </c>
    </row>
    <row r="33" spans="1:7" ht="38.25" outlineLevel="1">
      <c r="A33" s="283"/>
      <c r="B33" s="242"/>
      <c r="C33" s="361" t="s">
        <v>480</v>
      </c>
    </row>
    <row r="34" spans="1:7" ht="25.5" outlineLevel="1">
      <c r="A34" s="283"/>
      <c r="B34" s="242"/>
      <c r="C34" s="238" t="s">
        <v>481</v>
      </c>
    </row>
    <row r="35" spans="1:7">
      <c r="A35" s="283"/>
      <c r="B35" s="242"/>
      <c r="C35" s="238"/>
    </row>
    <row r="36" spans="1:7" ht="25.5">
      <c r="A36" s="283"/>
      <c r="B36" s="242" t="s">
        <v>501</v>
      </c>
      <c r="C36" s="272" t="s">
        <v>502</v>
      </c>
      <c r="D36" s="239" t="s">
        <v>265</v>
      </c>
      <c r="E36" s="240">
        <v>1</v>
      </c>
      <c r="F36" s="245"/>
      <c r="G36" s="241">
        <f>ROUND(E36*F36,2)</f>
        <v>0</v>
      </c>
    </row>
    <row r="37" spans="1:7" ht="38.25" outlineLevel="1">
      <c r="A37" s="283"/>
      <c r="B37" s="242"/>
      <c r="C37" s="238" t="s">
        <v>503</v>
      </c>
      <c r="D37" s="239"/>
      <c r="E37" s="240"/>
      <c r="F37" s="241"/>
      <c r="G37" s="241"/>
    </row>
  </sheetData>
  <mergeCells count="2">
    <mergeCell ref="F3:G3"/>
    <mergeCell ref="C7:E7"/>
  </mergeCells>
  <dataValidations count="1">
    <dataValidation type="list" allowBlank="1" showInputMessage="1" showErrorMessage="1" sqref="D32 D36 D29:D30 D15 D20:D23" xr:uid="{C352402B-AA6D-455E-9B42-8999C013C078}">
      <formula1>"m',m²,m³,kg,kom.,kompl.,pauš.,sat,dan"</formula1>
    </dataValidation>
  </dataValidations>
  <pageMargins left="0.7" right="0.7" top="0.75" bottom="0.75" header="0.3" footer="0.3"/>
  <pageSetup scale="8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8C4B6-DDFF-425E-86ED-F7DCAC02173F}">
  <sheetPr>
    <tabColor rgb="FF0070C0"/>
  </sheetPr>
  <dimension ref="A3:I105"/>
  <sheetViews>
    <sheetView view="pageBreakPreview" zoomScale="98" zoomScaleNormal="100" zoomScaleSheetLayoutView="98" workbookViewId="0">
      <selection activeCell="F51" sqref="F51:F105"/>
    </sheetView>
  </sheetViews>
  <sheetFormatPr defaultColWidth="7.85546875" defaultRowHeight="12.75" outlineLevelRow="1"/>
  <cols>
    <col min="1" max="1" width="7.85546875" style="224" customWidth="1"/>
    <col min="2" max="2" width="6.42578125" style="223" customWidth="1"/>
    <col min="3" max="3" width="47.85546875" style="223" customWidth="1"/>
    <col min="4" max="4" width="10.42578125" style="224" bestFit="1" customWidth="1"/>
    <col min="5" max="5" width="9.28515625" style="225" customWidth="1"/>
    <col min="6" max="6" width="11.42578125" style="225" customWidth="1"/>
    <col min="7" max="7" width="12.140625" style="225" customWidth="1"/>
    <col min="8" max="8" width="7.85546875" style="224"/>
    <col min="9" max="9" width="9.140625" style="224" customWidth="1"/>
    <col min="10" max="16384" width="7.85546875" style="224"/>
  </cols>
  <sheetData>
    <row r="3" spans="1:9">
      <c r="B3" s="228">
        <f>'[2]5.Rekapitulacija'!B8</f>
        <v>5</v>
      </c>
      <c r="C3" s="228" t="str">
        <f>'[2]5.Rekapitulacija'!C8</f>
        <v>HIDROTEHNIČKI RADOVI</v>
      </c>
      <c r="D3" s="229"/>
      <c r="E3" s="230"/>
      <c r="F3" s="1173"/>
      <c r="G3" s="1173"/>
    </row>
    <row r="5" spans="1:9" ht="25.5">
      <c r="B5" s="231" t="s">
        <v>323</v>
      </c>
      <c r="C5" s="232" t="s">
        <v>324</v>
      </c>
      <c r="D5" s="231" t="s">
        <v>325</v>
      </c>
      <c r="E5" s="231" t="s">
        <v>326</v>
      </c>
      <c r="F5" s="231" t="s">
        <v>327</v>
      </c>
      <c r="G5" s="233" t="s">
        <v>328</v>
      </c>
    </row>
    <row r="6" spans="1:9">
      <c r="C6" s="223" t="s">
        <v>1613</v>
      </c>
    </row>
    <row r="7" spans="1:9">
      <c r="B7" s="363" t="str">
        <f>'[2]5.Rekapitulacija'!B15</f>
        <v>5.7.</v>
      </c>
      <c r="C7" s="363" t="str">
        <f>'[2]5.Rekapitulacija'!C15</f>
        <v>Sanitarni predmeti</v>
      </c>
      <c r="D7" s="363"/>
      <c r="E7" s="363"/>
      <c r="F7" s="807">
        <f>SUBTOTAL(9,G8:G106)</f>
        <v>0</v>
      </c>
      <c r="G7" s="807"/>
    </row>
    <row r="8" spans="1:9">
      <c r="C8" s="225"/>
      <c r="I8" s="364"/>
    </row>
    <row r="9" spans="1:9">
      <c r="C9" s="365" t="s">
        <v>504</v>
      </c>
      <c r="I9" s="366"/>
    </row>
    <row r="10" spans="1:9" ht="51">
      <c r="C10" s="367" t="s">
        <v>505</v>
      </c>
      <c r="I10" s="366"/>
    </row>
    <row r="11" spans="1:9">
      <c r="C11" s="367"/>
      <c r="I11" s="352"/>
    </row>
    <row r="12" spans="1:9">
      <c r="A12" s="283"/>
      <c r="B12" s="242" t="s">
        <v>506</v>
      </c>
      <c r="C12" s="368" t="s">
        <v>507</v>
      </c>
      <c r="D12" s="239" t="s">
        <v>265</v>
      </c>
      <c r="E12" s="350">
        <v>7</v>
      </c>
      <c r="F12" s="245"/>
      <c r="G12" s="246">
        <f>ROUND(ROUND(E12,1)*ROUND($F12,2),2)</f>
        <v>0</v>
      </c>
      <c r="I12" s="352"/>
    </row>
    <row r="13" spans="1:9" ht="114.75" outlineLevel="1">
      <c r="A13" s="283"/>
      <c r="B13" s="242"/>
      <c r="C13" s="273" t="s">
        <v>1616</v>
      </c>
      <c r="I13" s="352"/>
    </row>
    <row r="14" spans="1:9" ht="38.25" outlineLevel="1">
      <c r="A14" s="283"/>
      <c r="B14" s="242"/>
      <c r="C14" s="273" t="s">
        <v>508</v>
      </c>
      <c r="I14" s="352"/>
    </row>
    <row r="15" spans="1:9">
      <c r="A15" s="283"/>
      <c r="B15" s="242"/>
      <c r="C15" s="273"/>
      <c r="I15" s="352"/>
    </row>
    <row r="16" spans="1:9">
      <c r="A16" s="283"/>
      <c r="B16" s="242"/>
      <c r="C16" s="368" t="s">
        <v>509</v>
      </c>
      <c r="D16" s="239" t="s">
        <v>265</v>
      </c>
      <c r="E16" s="350">
        <v>1</v>
      </c>
      <c r="F16" s="245"/>
      <c r="G16" s="246">
        <f>ROUND(ROUND(E16,1)*ROUND($F16,2),2)</f>
        <v>0</v>
      </c>
      <c r="I16" s="351"/>
    </row>
    <row r="17" spans="1:9" ht="102" outlineLevel="1">
      <c r="A17" s="283"/>
      <c r="B17" s="242"/>
      <c r="C17" s="273" t="s">
        <v>510</v>
      </c>
      <c r="I17" s="352"/>
    </row>
    <row r="18" spans="1:9" ht="38.25" outlineLevel="1">
      <c r="A18" s="283"/>
      <c r="B18" s="242"/>
      <c r="C18" s="273" t="s">
        <v>508</v>
      </c>
      <c r="I18" s="352"/>
    </row>
    <row r="19" spans="1:9">
      <c r="A19" s="283"/>
      <c r="B19" s="242"/>
      <c r="I19" s="352"/>
    </row>
    <row r="20" spans="1:9">
      <c r="A20" s="283"/>
      <c r="B20" s="242" t="s">
        <v>511</v>
      </c>
      <c r="C20" s="368" t="s">
        <v>512</v>
      </c>
      <c r="D20" s="239" t="s">
        <v>265</v>
      </c>
      <c r="E20" s="350">
        <v>7</v>
      </c>
      <c r="F20" s="245"/>
      <c r="G20" s="246">
        <f>ROUND(ROUND(E20,1)*ROUND($F20,2),2)</f>
        <v>0</v>
      </c>
      <c r="I20" s="352"/>
    </row>
    <row r="21" spans="1:9" ht="204" outlineLevel="1">
      <c r="A21" s="283"/>
      <c r="B21" s="242"/>
      <c r="C21" s="345" t="s">
        <v>1350</v>
      </c>
      <c r="I21" s="352"/>
    </row>
    <row r="22" spans="1:9" ht="38.25" outlineLevel="1">
      <c r="A22" s="283"/>
      <c r="B22" s="242"/>
      <c r="C22" s="273" t="s">
        <v>513</v>
      </c>
      <c r="I22" s="352"/>
    </row>
    <row r="23" spans="1:9">
      <c r="A23" s="283"/>
      <c r="B23" s="242"/>
      <c r="C23" s="273"/>
      <c r="I23" s="352"/>
    </row>
    <row r="24" spans="1:9">
      <c r="A24" s="283"/>
      <c r="B24" s="242" t="s">
        <v>514</v>
      </c>
      <c r="C24" s="368" t="s">
        <v>515</v>
      </c>
      <c r="D24" s="239" t="s">
        <v>265</v>
      </c>
      <c r="E24" s="350">
        <v>1</v>
      </c>
      <c r="F24" s="245"/>
      <c r="G24" s="246">
        <f>ROUND(ROUND(E24,1)*ROUND($F24,2),2)</f>
        <v>0</v>
      </c>
      <c r="I24" s="352"/>
    </row>
    <row r="25" spans="1:9" ht="38.25" outlineLevel="1">
      <c r="A25" s="283"/>
      <c r="B25" s="242"/>
      <c r="C25" s="369" t="s">
        <v>516</v>
      </c>
      <c r="I25" s="352"/>
    </row>
    <row r="26" spans="1:9" ht="38.25" outlineLevel="1">
      <c r="A26" s="283"/>
      <c r="B26" s="242"/>
      <c r="C26" s="370" t="s">
        <v>517</v>
      </c>
      <c r="I26" s="352"/>
    </row>
    <row r="27" spans="1:9" ht="165.75" outlineLevel="1">
      <c r="A27" s="283"/>
      <c r="B27" s="242"/>
      <c r="C27" s="370" t="s">
        <v>518</v>
      </c>
      <c r="I27" s="352"/>
    </row>
    <row r="28" spans="1:9" ht="38.25" outlineLevel="1">
      <c r="A28" s="283"/>
      <c r="B28" s="242"/>
      <c r="C28" s="369" t="s">
        <v>519</v>
      </c>
      <c r="I28" s="352"/>
    </row>
    <row r="29" spans="1:9" ht="38.25" outlineLevel="1">
      <c r="A29" s="283"/>
      <c r="B29" s="242"/>
      <c r="C29" s="367" t="s">
        <v>520</v>
      </c>
      <c r="I29" s="352"/>
    </row>
    <row r="30" spans="1:9">
      <c r="A30" s="283"/>
      <c r="B30" s="242"/>
      <c r="C30" s="367"/>
      <c r="I30" s="352"/>
    </row>
    <row r="31" spans="1:9">
      <c r="A31" s="283"/>
      <c r="B31" s="242" t="s">
        <v>521</v>
      </c>
      <c r="C31" s="368" t="s">
        <v>522</v>
      </c>
      <c r="D31" s="225"/>
      <c r="G31" s="347">
        <f>SUBTOTAL(9,G34:G36)</f>
        <v>0</v>
      </c>
      <c r="I31" s="352"/>
    </row>
    <row r="32" spans="1:9" ht="38.25" outlineLevel="1">
      <c r="A32" s="283"/>
      <c r="B32" s="242"/>
      <c r="C32" s="367" t="s">
        <v>523</v>
      </c>
      <c r="I32" s="352"/>
    </row>
    <row r="33" spans="1:9" ht="25.5" outlineLevel="1">
      <c r="A33" s="283"/>
      <c r="B33" s="242"/>
      <c r="C33" s="367" t="s">
        <v>524</v>
      </c>
      <c r="I33" s="352"/>
    </row>
    <row r="34" spans="1:9" outlineLevel="1">
      <c r="A34" s="283"/>
      <c r="B34" s="242"/>
      <c r="C34" s="371" t="s">
        <v>525</v>
      </c>
      <c r="D34" s="239" t="s">
        <v>265</v>
      </c>
      <c r="E34" s="350">
        <v>1</v>
      </c>
      <c r="F34" s="245"/>
      <c r="G34" s="246">
        <f>ROUND(ROUND(E34,1)*ROUND($F34,2),2)</f>
        <v>0</v>
      </c>
      <c r="I34" s="352"/>
    </row>
    <row r="35" spans="1:9" outlineLevel="1">
      <c r="A35" s="283"/>
      <c r="B35" s="242"/>
      <c r="C35" s="371" t="s">
        <v>526</v>
      </c>
      <c r="D35" s="239" t="s">
        <v>265</v>
      </c>
      <c r="E35" s="350">
        <v>1</v>
      </c>
      <c r="F35" s="245"/>
      <c r="G35" s="246">
        <f>ROUND(ROUND(E35,1)*ROUND($F35,2),2)</f>
        <v>0</v>
      </c>
      <c r="I35" s="352"/>
    </row>
    <row r="36" spans="1:9" outlineLevel="1">
      <c r="A36" s="283"/>
      <c r="B36" s="242"/>
      <c r="C36" s="371" t="s">
        <v>527</v>
      </c>
      <c r="D36" s="239" t="s">
        <v>265</v>
      </c>
      <c r="E36" s="350">
        <v>1</v>
      </c>
      <c r="F36" s="245"/>
      <c r="G36" s="246">
        <f>ROUND(ROUND(E36,1)*ROUND($F36,2),2)</f>
        <v>0</v>
      </c>
      <c r="I36" s="352"/>
    </row>
    <row r="37" spans="1:9">
      <c r="A37" s="283"/>
      <c r="B37" s="242"/>
      <c r="C37" s="367"/>
      <c r="I37" s="352"/>
    </row>
    <row r="38" spans="1:9">
      <c r="A38" s="283"/>
      <c r="B38" s="242"/>
      <c r="C38" s="273"/>
      <c r="I38" s="352"/>
    </row>
    <row r="39" spans="1:9">
      <c r="A39" s="283"/>
      <c r="B39" s="242" t="s">
        <v>528</v>
      </c>
      <c r="C39" s="368" t="s">
        <v>529</v>
      </c>
      <c r="D39" s="239" t="s">
        <v>265</v>
      </c>
      <c r="E39" s="350">
        <v>4</v>
      </c>
      <c r="F39" s="245"/>
      <c r="G39" s="246">
        <f>ROUND(ROUND(E39,1)*ROUND($F39,2),2)</f>
        <v>0</v>
      </c>
      <c r="I39" s="352"/>
    </row>
    <row r="40" spans="1:9" ht="25.5" outlineLevel="1">
      <c r="A40" s="283"/>
      <c r="B40" s="242"/>
      <c r="C40" s="345" t="s">
        <v>530</v>
      </c>
      <c r="I40" s="352"/>
    </row>
    <row r="41" spans="1:9" outlineLevel="1">
      <c r="A41" s="283"/>
      <c r="B41" s="242"/>
      <c r="C41" s="372" t="s">
        <v>1351</v>
      </c>
      <c r="I41" s="352"/>
    </row>
    <row r="42" spans="1:9" ht="229.5" outlineLevel="1">
      <c r="A42" s="283"/>
      <c r="B42" s="242"/>
      <c r="C42" s="373" t="s">
        <v>531</v>
      </c>
      <c r="I42" s="352"/>
    </row>
    <row r="43" spans="1:9" ht="38.25" outlineLevel="1">
      <c r="A43" s="283"/>
      <c r="B43" s="242"/>
      <c r="C43" s="361" t="s">
        <v>532</v>
      </c>
      <c r="I43" s="374"/>
    </row>
    <row r="44" spans="1:9">
      <c r="A44" s="283"/>
      <c r="B44" s="242"/>
      <c r="C44" s="361"/>
      <c r="I44" s="374"/>
    </row>
    <row r="45" spans="1:9">
      <c r="A45" s="283"/>
      <c r="B45" s="242" t="s">
        <v>533</v>
      </c>
      <c r="C45" s="375" t="s">
        <v>534</v>
      </c>
      <c r="D45" s="239" t="s">
        <v>265</v>
      </c>
      <c r="E45" s="350">
        <v>2</v>
      </c>
      <c r="F45" s="245"/>
      <c r="G45" s="246">
        <f>E45*F45</f>
        <v>0</v>
      </c>
      <c r="I45" s="376"/>
    </row>
    <row r="46" spans="1:9" ht="63.75" outlineLevel="1">
      <c r="C46" s="377" t="s">
        <v>535</v>
      </c>
      <c r="I46" s="378"/>
    </row>
    <row r="47" spans="1:9" ht="38.25" outlineLevel="1">
      <c r="C47" s="377" t="s">
        <v>536</v>
      </c>
      <c r="I47" s="378"/>
    </row>
    <row r="48" spans="1:9">
      <c r="C48" s="369"/>
      <c r="I48" s="378"/>
    </row>
    <row r="49" spans="1:9">
      <c r="A49" s="283"/>
      <c r="B49" s="242" t="s">
        <v>537</v>
      </c>
      <c r="C49" s="375" t="s">
        <v>538</v>
      </c>
      <c r="D49" s="239" t="s">
        <v>265</v>
      </c>
      <c r="E49" s="350">
        <v>2</v>
      </c>
      <c r="F49" s="245"/>
      <c r="G49" s="246">
        <f>E49*F49</f>
        <v>0</v>
      </c>
      <c r="I49" s="376"/>
    </row>
    <row r="50" spans="1:9" ht="38.25" outlineLevel="1">
      <c r="C50" s="361" t="s">
        <v>539</v>
      </c>
      <c r="I50" s="364"/>
    </row>
    <row r="51" spans="1:9" ht="38.25" outlineLevel="1">
      <c r="C51" s="361" t="s">
        <v>540</v>
      </c>
      <c r="I51" s="364"/>
    </row>
    <row r="52" spans="1:9">
      <c r="C52" s="369"/>
      <c r="I52" s="364"/>
    </row>
    <row r="53" spans="1:9">
      <c r="A53" s="283"/>
      <c r="B53" s="242" t="s">
        <v>541</v>
      </c>
      <c r="C53" s="375" t="s">
        <v>542</v>
      </c>
      <c r="D53" s="239" t="s">
        <v>265</v>
      </c>
      <c r="E53" s="350">
        <v>7</v>
      </c>
      <c r="F53" s="245"/>
      <c r="G53" s="246">
        <f>ROUND(ROUND(E53,1)*ROUND($F53,2),2)</f>
        <v>0</v>
      </c>
      <c r="I53" s="364"/>
    </row>
    <row r="54" spans="1:9" ht="67.5" customHeight="1" outlineLevel="1">
      <c r="A54" s="283"/>
      <c r="B54" s="242"/>
      <c r="C54" s="345" t="s">
        <v>543</v>
      </c>
      <c r="F54" s="224"/>
      <c r="I54" s="364"/>
    </row>
    <row r="55" spans="1:9" ht="38.25" outlineLevel="1">
      <c r="A55" s="283"/>
      <c r="B55" s="242"/>
      <c r="C55" s="361" t="s">
        <v>544</v>
      </c>
      <c r="F55" s="224"/>
      <c r="I55" s="364"/>
    </row>
    <row r="56" spans="1:9" outlineLevel="1">
      <c r="A56" s="283"/>
      <c r="B56" s="242"/>
      <c r="C56" s="361"/>
      <c r="F56" s="224"/>
      <c r="I56" s="364"/>
    </row>
    <row r="57" spans="1:9">
      <c r="A57" s="283"/>
      <c r="B57" s="242" t="s">
        <v>545</v>
      </c>
      <c r="C57" s="375" t="s">
        <v>542</v>
      </c>
      <c r="D57" s="239" t="s">
        <v>265</v>
      </c>
      <c r="E57" s="350">
        <v>1</v>
      </c>
      <c r="F57" s="245"/>
      <c r="G57" s="246">
        <f>ROUND(ROUND(E57,1)*ROUND($F57,2),2)</f>
        <v>0</v>
      </c>
      <c r="I57" s="364"/>
    </row>
    <row r="58" spans="1:9" ht="27.75" customHeight="1" outlineLevel="1">
      <c r="A58" s="283"/>
      <c r="B58" s="242"/>
      <c r="C58" s="345" t="s">
        <v>546</v>
      </c>
      <c r="F58" s="224"/>
      <c r="I58" s="364"/>
    </row>
    <row r="59" spans="1:9" ht="38.25" outlineLevel="1">
      <c r="A59" s="283"/>
      <c r="B59" s="242"/>
      <c r="C59" s="361" t="s">
        <v>544</v>
      </c>
      <c r="F59" s="224"/>
      <c r="I59" s="364"/>
    </row>
    <row r="60" spans="1:9">
      <c r="A60" s="283"/>
      <c r="B60" s="242"/>
      <c r="C60" s="367"/>
      <c r="F60" s="224"/>
      <c r="I60" s="364"/>
    </row>
    <row r="61" spans="1:9">
      <c r="A61" s="283"/>
      <c r="B61" s="242" t="s">
        <v>547</v>
      </c>
      <c r="C61" s="375" t="s">
        <v>548</v>
      </c>
      <c r="D61" s="239" t="s">
        <v>265</v>
      </c>
      <c r="E61" s="350">
        <v>8</v>
      </c>
      <c r="F61" s="245"/>
      <c r="G61" s="246">
        <f>ROUND(ROUND(E61,1)*ROUND($F61,2),2)</f>
        <v>0</v>
      </c>
      <c r="I61" s="352"/>
    </row>
    <row r="62" spans="1:9" ht="25.5" outlineLevel="1">
      <c r="A62" s="283"/>
      <c r="B62" s="242"/>
      <c r="C62" s="367" t="s">
        <v>549</v>
      </c>
      <c r="I62" s="352"/>
    </row>
    <row r="63" spans="1:9" ht="38.25" outlineLevel="1">
      <c r="A63" s="283"/>
      <c r="B63" s="242"/>
      <c r="C63" s="367" t="s">
        <v>550</v>
      </c>
      <c r="I63" s="364"/>
    </row>
    <row r="64" spans="1:9">
      <c r="A64" s="283"/>
      <c r="B64" s="242"/>
      <c r="C64" s="379"/>
      <c r="I64" s="374"/>
    </row>
    <row r="65" spans="1:9">
      <c r="A65" s="283"/>
      <c r="B65" s="242" t="s">
        <v>551</v>
      </c>
      <c r="C65" s="375" t="s">
        <v>552</v>
      </c>
      <c r="D65" s="239" t="s">
        <v>265</v>
      </c>
      <c r="E65" s="350">
        <v>8</v>
      </c>
      <c r="F65" s="245"/>
      <c r="G65" s="246">
        <f>ROUND(ROUND(E65,1)*ROUND($F65,2),2)</f>
        <v>0</v>
      </c>
      <c r="I65" s="374"/>
    </row>
    <row r="66" spans="1:9" ht="63.75" outlineLevel="1">
      <c r="A66" s="283"/>
      <c r="B66" s="242"/>
      <c r="C66" s="367" t="s">
        <v>553</v>
      </c>
      <c r="I66" s="374"/>
    </row>
    <row r="67" spans="1:9" ht="38.25" outlineLevel="1">
      <c r="A67" s="283"/>
      <c r="B67" s="242"/>
      <c r="C67" s="367" t="s">
        <v>554</v>
      </c>
      <c r="I67" s="374"/>
    </row>
    <row r="68" spans="1:9">
      <c r="A68" s="283"/>
      <c r="B68" s="242"/>
      <c r="C68" s="379"/>
      <c r="I68" s="374"/>
    </row>
    <row r="69" spans="1:9">
      <c r="A69" s="283"/>
      <c r="B69" s="242" t="s">
        <v>555</v>
      </c>
      <c r="C69" s="375" t="s">
        <v>556</v>
      </c>
      <c r="D69" s="239" t="s">
        <v>265</v>
      </c>
      <c r="E69" s="350">
        <v>8</v>
      </c>
      <c r="F69" s="245"/>
      <c r="G69" s="246">
        <f>ROUND(ROUND(E69,1)*ROUND($F69,2),2)</f>
        <v>0</v>
      </c>
      <c r="I69" s="374"/>
    </row>
    <row r="70" spans="1:9" ht="25.5" outlineLevel="1">
      <c r="A70" s="283"/>
      <c r="B70" s="242"/>
      <c r="C70" s="367" t="s">
        <v>557</v>
      </c>
      <c r="I70" s="374"/>
    </row>
    <row r="71" spans="1:9" ht="38.25" outlineLevel="1">
      <c r="A71" s="283"/>
      <c r="B71" s="242"/>
      <c r="C71" s="367" t="s">
        <v>554</v>
      </c>
      <c r="I71" s="374"/>
    </row>
    <row r="72" spans="1:9">
      <c r="A72" s="283"/>
      <c r="B72" s="242"/>
      <c r="C72" s="379"/>
      <c r="I72" s="374"/>
    </row>
    <row r="73" spans="1:9">
      <c r="A73" s="283"/>
      <c r="B73" s="242" t="s">
        <v>558</v>
      </c>
      <c r="C73" s="375" t="s">
        <v>559</v>
      </c>
      <c r="D73" s="239" t="s">
        <v>265</v>
      </c>
      <c r="E73" s="350">
        <v>8</v>
      </c>
      <c r="F73" s="245"/>
      <c r="G73" s="246">
        <f>ROUND(ROUND(E73,1)*ROUND($F73,2),2)</f>
        <v>0</v>
      </c>
      <c r="I73" s="374"/>
    </row>
    <row r="74" spans="1:9" ht="25.5" outlineLevel="1">
      <c r="A74" s="283"/>
      <c r="B74" s="242"/>
      <c r="C74" s="367" t="s">
        <v>560</v>
      </c>
      <c r="I74" s="374"/>
    </row>
    <row r="75" spans="1:9" ht="38.25" outlineLevel="1">
      <c r="A75" s="283"/>
      <c r="B75" s="242"/>
      <c r="C75" s="367" t="s">
        <v>561</v>
      </c>
      <c r="I75" s="374"/>
    </row>
    <row r="76" spans="1:9">
      <c r="A76" s="283"/>
      <c r="B76" s="242"/>
      <c r="C76" s="367"/>
      <c r="I76" s="374"/>
    </row>
    <row r="77" spans="1:9">
      <c r="A77" s="283"/>
      <c r="B77" s="242" t="s">
        <v>562</v>
      </c>
      <c r="C77" s="375" t="s">
        <v>563</v>
      </c>
      <c r="D77" s="239" t="s">
        <v>265</v>
      </c>
      <c r="E77" s="350">
        <v>8</v>
      </c>
      <c r="F77" s="245"/>
      <c r="G77" s="246">
        <f>ROUND(ROUND(E77,1)*ROUND($F77,2),2)</f>
        <v>0</v>
      </c>
      <c r="I77" s="374"/>
    </row>
    <row r="78" spans="1:9" ht="25.5" outlineLevel="1">
      <c r="A78" s="283"/>
      <c r="B78" s="242"/>
      <c r="C78" s="367" t="s">
        <v>564</v>
      </c>
      <c r="I78" s="374"/>
    </row>
    <row r="79" spans="1:9" ht="25.5" customHeight="1" outlineLevel="1">
      <c r="A79" s="283"/>
      <c r="B79" s="242"/>
      <c r="C79" s="367" t="s">
        <v>565</v>
      </c>
      <c r="I79" s="374"/>
    </row>
    <row r="80" spans="1:9">
      <c r="A80" s="283"/>
      <c r="B80" s="242"/>
      <c r="C80" s="356"/>
      <c r="I80" s="374"/>
    </row>
    <row r="81" spans="1:9">
      <c r="A81" s="283"/>
      <c r="B81" s="242" t="s">
        <v>566</v>
      </c>
      <c r="C81" s="375" t="s">
        <v>567</v>
      </c>
      <c r="D81" s="239" t="s">
        <v>265</v>
      </c>
      <c r="E81" s="350">
        <v>8</v>
      </c>
      <c r="F81" s="245"/>
      <c r="G81" s="246">
        <f>ROUND(ROUND(E81,1)*ROUND($F81,2),2)</f>
        <v>0</v>
      </c>
      <c r="I81" s="374"/>
    </row>
    <row r="82" spans="1:9" ht="25.5" outlineLevel="1">
      <c r="A82" s="283"/>
      <c r="B82" s="242"/>
      <c r="C82" s="380" t="s">
        <v>568</v>
      </c>
      <c r="I82" s="374"/>
    </row>
    <row r="83" spans="1:9" ht="25.5" outlineLevel="1">
      <c r="A83" s="283"/>
      <c r="B83" s="242"/>
      <c r="C83" s="367" t="s">
        <v>569</v>
      </c>
      <c r="I83" s="374"/>
    </row>
    <row r="84" spans="1:9">
      <c r="A84" s="283"/>
      <c r="B84" s="242"/>
      <c r="C84" s="356"/>
      <c r="I84" s="374"/>
    </row>
    <row r="85" spans="1:9">
      <c r="A85" s="283"/>
      <c r="B85" s="242" t="s">
        <v>570</v>
      </c>
      <c r="C85" s="375" t="s">
        <v>571</v>
      </c>
      <c r="D85" s="239" t="s">
        <v>265</v>
      </c>
      <c r="E85" s="350">
        <v>9</v>
      </c>
      <c r="F85" s="245"/>
      <c r="G85" s="246">
        <f>ROUND(ROUND(E85,1)*ROUND($F85,2),2)</f>
        <v>0</v>
      </c>
      <c r="I85" s="374"/>
    </row>
    <row r="86" spans="1:9" outlineLevel="1">
      <c r="A86" s="283"/>
      <c r="B86" s="242"/>
      <c r="C86" s="367" t="s">
        <v>572</v>
      </c>
      <c r="I86" s="374"/>
    </row>
    <row r="87" spans="1:9" ht="25.5" outlineLevel="1">
      <c r="A87" s="283"/>
      <c r="B87" s="242"/>
      <c r="C87" s="367" t="s">
        <v>573</v>
      </c>
      <c r="I87" s="374"/>
    </row>
    <row r="88" spans="1:9">
      <c r="A88" s="283"/>
      <c r="B88" s="242"/>
      <c r="C88" s="224"/>
      <c r="I88" s="374"/>
    </row>
    <row r="89" spans="1:9">
      <c r="A89" s="283"/>
      <c r="B89" s="242" t="s">
        <v>574</v>
      </c>
      <c r="C89" s="375" t="s">
        <v>575</v>
      </c>
      <c r="D89" s="239" t="s">
        <v>370</v>
      </c>
      <c r="E89" s="350">
        <v>15</v>
      </c>
      <c r="F89" s="245"/>
      <c r="G89" s="246">
        <f>ROUND(ROUND(E89,1)*ROUND($F89,2),2)</f>
        <v>0</v>
      </c>
      <c r="I89" s="374"/>
    </row>
    <row r="90" spans="1:9" ht="38.25" outlineLevel="1">
      <c r="A90" s="283"/>
      <c r="B90" s="242"/>
      <c r="C90" s="356" t="s">
        <v>576</v>
      </c>
      <c r="I90" s="374"/>
    </row>
    <row r="91" spans="1:9" outlineLevel="1">
      <c r="A91" s="283"/>
      <c r="B91" s="242"/>
      <c r="C91" s="377" t="s">
        <v>577</v>
      </c>
      <c r="I91" s="374"/>
    </row>
    <row r="92" spans="1:9">
      <c r="A92" s="283"/>
      <c r="B92" s="242"/>
      <c r="C92" s="356"/>
      <c r="I92" s="374"/>
    </row>
    <row r="93" spans="1:9">
      <c r="A93" s="283"/>
      <c r="B93" s="242" t="s">
        <v>578</v>
      </c>
      <c r="C93" s="375" t="s">
        <v>579</v>
      </c>
      <c r="D93" s="239" t="s">
        <v>265</v>
      </c>
      <c r="E93" s="350">
        <v>1</v>
      </c>
      <c r="F93" s="245"/>
      <c r="G93" s="246">
        <f>ROUND(ROUND(E93,1)*ROUND($F93,2),2)</f>
        <v>0</v>
      </c>
      <c r="I93" s="374"/>
    </row>
    <row r="94" spans="1:9" ht="25.5" outlineLevel="1">
      <c r="A94" s="283"/>
      <c r="B94" s="242"/>
      <c r="C94" s="361" t="s">
        <v>580</v>
      </c>
      <c r="I94" s="374"/>
    </row>
    <row r="95" spans="1:9" ht="25.5" outlineLevel="1">
      <c r="A95" s="283"/>
      <c r="B95" s="242"/>
      <c r="C95" s="361" t="s">
        <v>581</v>
      </c>
      <c r="I95" s="374"/>
    </row>
    <row r="96" spans="1:9">
      <c r="A96" s="283"/>
      <c r="B96" s="242"/>
      <c r="C96" s="361"/>
      <c r="I96" s="374"/>
    </row>
    <row r="97" spans="1:9">
      <c r="A97" s="283"/>
      <c r="B97" s="242" t="s">
        <v>582</v>
      </c>
      <c r="C97" s="375" t="s">
        <v>583</v>
      </c>
      <c r="G97" s="347">
        <f>SUBTOTAL(9,G100:G102)</f>
        <v>0</v>
      </c>
      <c r="I97" s="374"/>
    </row>
    <row r="98" spans="1:9" ht="14.45" customHeight="1" outlineLevel="1">
      <c r="A98" s="283"/>
      <c r="B98" s="381"/>
      <c r="C98" s="361" t="s">
        <v>584</v>
      </c>
      <c r="D98" s="382"/>
      <c r="E98" s="383"/>
      <c r="I98" s="374"/>
    </row>
    <row r="99" spans="1:9" ht="27.75" customHeight="1" outlineLevel="1">
      <c r="B99" s="381"/>
      <c r="C99" s="361" t="s">
        <v>585</v>
      </c>
      <c r="D99" s="382"/>
      <c r="E99" s="383"/>
    </row>
    <row r="100" spans="1:9">
      <c r="B100" s="381"/>
      <c r="C100" s="361" t="s">
        <v>586</v>
      </c>
      <c r="D100" s="239" t="s">
        <v>370</v>
      </c>
      <c r="E100" s="350">
        <v>3</v>
      </c>
      <c r="F100" s="245"/>
      <c r="G100" s="246">
        <f>E100*F100</f>
        <v>0</v>
      </c>
    </row>
    <row r="101" spans="1:9">
      <c r="B101" s="381"/>
      <c r="C101" s="361" t="s">
        <v>587</v>
      </c>
      <c r="D101" s="239" t="s">
        <v>370</v>
      </c>
      <c r="E101" s="350">
        <v>1</v>
      </c>
      <c r="F101" s="245"/>
      <c r="G101" s="246">
        <f>E101*F101</f>
        <v>0</v>
      </c>
    </row>
    <row r="102" spans="1:9">
      <c r="B102" s="381"/>
      <c r="C102" s="361"/>
      <c r="D102" s="239"/>
      <c r="E102" s="350"/>
      <c r="G102" s="246"/>
    </row>
    <row r="103" spans="1:9">
      <c r="A103" s="283"/>
      <c r="B103" s="242" t="s">
        <v>588</v>
      </c>
      <c r="C103" s="375" t="s">
        <v>589</v>
      </c>
      <c r="D103" s="239" t="s">
        <v>265</v>
      </c>
      <c r="E103" s="350">
        <v>1</v>
      </c>
      <c r="F103" s="245"/>
      <c r="G103" s="246">
        <f>ROUND(ROUND(E103,1)*ROUND($F103,2),2)</f>
        <v>0</v>
      </c>
    </row>
    <row r="104" spans="1:9" ht="25.5">
      <c r="B104" s="242"/>
      <c r="C104" s="361" t="s">
        <v>590</v>
      </c>
    </row>
    <row r="105" spans="1:9" ht="25.5">
      <c r="B105" s="242"/>
      <c r="C105" s="361" t="s">
        <v>581</v>
      </c>
    </row>
  </sheetData>
  <mergeCells count="1">
    <mergeCell ref="F3:G3"/>
  </mergeCells>
  <dataValidations count="1">
    <dataValidation type="list" allowBlank="1" showInputMessage="1" showErrorMessage="1" sqref="D89 D85 D73 D77 D81 D93 D69 D65 D61 D53 D57 D39 D12 D24 D16 D20 D34:D36 D100:D103 D45 D49" xr:uid="{887CA53F-FC3F-4B84-A211-6A4EF00CCECD}">
      <formula1>"m',m²,m³,kg,kom.,kompl.,pauš.,sat,dan"</formula1>
    </dataValidation>
  </dataValidations>
  <pageMargins left="0.7" right="0.7" top="0.75" bottom="0.75" header="0.3" footer="0.3"/>
  <pageSetup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BFFCC-F816-44F3-9997-2095704413C8}">
  <dimension ref="A1:G40"/>
  <sheetViews>
    <sheetView view="pageBreakPreview" zoomScale="60" zoomScaleNormal="100" workbookViewId="0">
      <selection activeCell="I35" sqref="I35"/>
    </sheetView>
  </sheetViews>
  <sheetFormatPr defaultColWidth="9.140625" defaultRowHeight="15"/>
  <cols>
    <col min="1" max="1" width="28" style="184" customWidth="1"/>
    <col min="2" max="2" width="17.85546875" style="184" customWidth="1"/>
    <col min="3" max="6" width="9.140625" style="184"/>
    <col min="7" max="7" width="8.7109375" style="184" customWidth="1"/>
    <col min="8" max="8" width="10.7109375" style="184" customWidth="1"/>
    <col min="9" max="16384" width="9.140625" style="184"/>
  </cols>
  <sheetData>
    <row r="1" spans="1:7" ht="16.5">
      <c r="B1" s="185"/>
      <c r="C1" s="186"/>
      <c r="D1" s="186"/>
      <c r="E1" s="186"/>
      <c r="F1" s="187"/>
    </row>
    <row r="2" spans="1:7" ht="16.5">
      <c r="B2" s="185"/>
      <c r="C2" s="188"/>
      <c r="D2" s="186"/>
      <c r="E2" s="186"/>
      <c r="F2" s="187"/>
    </row>
    <row r="3" spans="1:7" ht="33.75" customHeight="1">
      <c r="A3" s="1271" t="s">
        <v>1615</v>
      </c>
      <c r="B3" s="1271"/>
      <c r="C3" s="1271"/>
      <c r="D3" s="1271"/>
      <c r="E3" s="1271"/>
      <c r="F3" s="1271"/>
      <c r="G3" s="1271"/>
    </row>
    <row r="4" spans="1:7" ht="16.5">
      <c r="B4" s="190"/>
      <c r="C4" s="188"/>
      <c r="D4" s="186"/>
      <c r="E4" s="186"/>
      <c r="F4" s="187"/>
    </row>
    <row r="5" spans="1:7" ht="69" customHeight="1">
      <c r="B5" s="1169" t="s">
        <v>300</v>
      </c>
      <c r="C5" s="1168"/>
      <c r="D5" s="1170"/>
      <c r="E5" s="1169"/>
      <c r="F5" s="1168"/>
      <c r="G5" s="1170"/>
    </row>
    <row r="6" spans="1:7" ht="16.5">
      <c r="B6" s="185"/>
      <c r="C6" s="186"/>
      <c r="D6" s="186"/>
      <c r="E6" s="186"/>
      <c r="F6" s="187"/>
    </row>
    <row r="7" spans="1:7" ht="16.5">
      <c r="B7" s="185"/>
      <c r="C7" s="186"/>
      <c r="D7" s="186"/>
      <c r="E7" s="186"/>
      <c r="F7" s="187"/>
    </row>
    <row r="8" spans="1:7" ht="16.5">
      <c r="B8" s="185"/>
      <c r="C8" s="186"/>
      <c r="D8" s="186"/>
      <c r="E8" s="186"/>
      <c r="F8" s="187"/>
    </row>
    <row r="9" spans="1:7" ht="16.5">
      <c r="B9" s="185"/>
      <c r="C9" s="188"/>
      <c r="D9" s="186"/>
      <c r="E9" s="186"/>
      <c r="F9" s="187"/>
    </row>
    <row r="10" spans="1:7" ht="16.5">
      <c r="B10" s="190"/>
      <c r="C10" s="188"/>
      <c r="D10" s="186"/>
      <c r="E10" s="186"/>
      <c r="F10" s="187"/>
    </row>
    <row r="11" spans="1:7" ht="16.5">
      <c r="B11" s="190"/>
      <c r="C11" s="188"/>
      <c r="D11" s="186"/>
      <c r="E11" s="186"/>
      <c r="F11" s="187"/>
    </row>
    <row r="12" spans="1:7" ht="16.5">
      <c r="B12" s="190"/>
      <c r="C12" s="188"/>
      <c r="D12" s="186"/>
      <c r="E12" s="186"/>
      <c r="F12" s="186"/>
      <c r="G12" s="186"/>
    </row>
    <row r="13" spans="1:7" ht="16.5">
      <c r="B13" s="185"/>
      <c r="C13" s="186"/>
      <c r="D13" s="186"/>
      <c r="E13" s="186"/>
      <c r="F13" s="187"/>
    </row>
    <row r="14" spans="1:7" ht="16.5">
      <c r="B14" s="185"/>
      <c r="C14" s="186"/>
      <c r="D14" s="186"/>
      <c r="E14" s="186"/>
      <c r="F14" s="187"/>
    </row>
    <row r="15" spans="1:7" ht="16.5">
      <c r="B15" s="185"/>
      <c r="C15" s="186"/>
      <c r="D15" s="186"/>
      <c r="E15" s="186"/>
      <c r="F15" s="187"/>
    </row>
    <row r="16" spans="1:7" ht="16.5">
      <c r="B16" s="185"/>
      <c r="C16" s="188"/>
      <c r="D16" s="186"/>
      <c r="E16" s="186"/>
      <c r="F16" s="187"/>
    </row>
    <row r="17" spans="2:6" ht="16.5">
      <c r="B17" s="191"/>
      <c r="C17" s="186"/>
      <c r="D17" s="186"/>
      <c r="E17" s="186"/>
      <c r="F17" s="187"/>
    </row>
    <row r="18" spans="2:6" ht="16.5">
      <c r="B18" s="185"/>
      <c r="C18" s="186"/>
      <c r="D18" s="186"/>
      <c r="E18" s="186"/>
      <c r="F18" s="187"/>
    </row>
    <row r="19" spans="2:6" ht="16.5">
      <c r="B19" s="185"/>
      <c r="C19" s="186"/>
      <c r="D19" s="186"/>
      <c r="E19" s="186"/>
      <c r="F19" s="187"/>
    </row>
    <row r="20" spans="2:6" ht="16.5">
      <c r="C20" s="190"/>
      <c r="D20" s="186"/>
      <c r="E20" s="186"/>
    </row>
    <row r="21" spans="2:6" ht="18.75">
      <c r="C21" s="192"/>
      <c r="D21" s="186"/>
      <c r="E21" s="186"/>
      <c r="F21" s="193"/>
    </row>
    <row r="22" spans="2:6" ht="16.5">
      <c r="B22" s="185"/>
      <c r="C22" s="186"/>
      <c r="D22" s="186"/>
      <c r="E22" s="186"/>
      <c r="F22" s="187"/>
    </row>
    <row r="23" spans="2:6" ht="16.5">
      <c r="B23" s="185"/>
      <c r="C23" s="186"/>
      <c r="D23" s="186"/>
      <c r="E23" s="186"/>
      <c r="F23" s="187"/>
    </row>
    <row r="24" spans="2:6" ht="16.5">
      <c r="B24" s="185"/>
      <c r="C24" s="186"/>
      <c r="D24" s="186"/>
      <c r="E24" s="186"/>
      <c r="F24" s="187"/>
    </row>
    <row r="25" spans="2:6" ht="16.5">
      <c r="B25" s="185"/>
      <c r="C25" s="186"/>
      <c r="D25" s="186"/>
      <c r="E25" s="186"/>
      <c r="F25" s="187"/>
    </row>
    <row r="26" spans="2:6" ht="16.5">
      <c r="B26" s="185"/>
      <c r="C26" s="188"/>
      <c r="D26" s="186"/>
      <c r="E26" s="186"/>
      <c r="F26" s="187"/>
    </row>
    <row r="27" spans="2:6" ht="16.5">
      <c r="B27" s="194"/>
      <c r="C27" s="186"/>
      <c r="D27" s="186"/>
      <c r="E27" s="186"/>
      <c r="F27" s="187"/>
    </row>
    <row r="28" spans="2:6" ht="16.5">
      <c r="B28" s="194"/>
      <c r="C28" s="186"/>
      <c r="D28" s="186"/>
      <c r="E28" s="186"/>
      <c r="F28" s="187"/>
    </row>
    <row r="29" spans="2:6" ht="16.5">
      <c r="B29" s="194"/>
      <c r="C29" s="186"/>
      <c r="D29" s="186"/>
      <c r="E29" s="186"/>
      <c r="F29" s="187"/>
    </row>
    <row r="30" spans="2:6" ht="16.5">
      <c r="B30" s="185"/>
      <c r="C30" s="188"/>
      <c r="D30" s="186"/>
      <c r="E30" s="186"/>
      <c r="F30" s="187"/>
    </row>
    <row r="31" spans="2:6" ht="16.5">
      <c r="B31" s="190"/>
      <c r="C31" s="188"/>
      <c r="D31" s="186"/>
      <c r="E31" s="186"/>
      <c r="F31" s="187"/>
    </row>
    <row r="32" spans="2:6" ht="16.5">
      <c r="B32" s="190"/>
      <c r="C32" s="188"/>
      <c r="D32" s="186"/>
      <c r="E32" s="186"/>
      <c r="F32" s="187"/>
    </row>
    <row r="33" spans="2:6" ht="16.5">
      <c r="B33" s="190"/>
      <c r="C33" s="188"/>
      <c r="D33" s="186"/>
      <c r="E33" s="186"/>
      <c r="F33" s="187"/>
    </row>
    <row r="34" spans="2:6" ht="16.5">
      <c r="B34" s="194"/>
      <c r="C34" s="186"/>
      <c r="D34" s="186"/>
      <c r="E34" s="186"/>
      <c r="F34" s="187"/>
    </row>
    <row r="35" spans="2:6" ht="16.5">
      <c r="B35" s="194"/>
      <c r="C35" s="186"/>
      <c r="D35" s="186"/>
      <c r="E35" s="186"/>
      <c r="F35" s="187"/>
    </row>
    <row r="36" spans="2:6" ht="16.5">
      <c r="B36" s="194"/>
      <c r="C36" s="186"/>
      <c r="D36" s="186"/>
      <c r="E36" s="186"/>
      <c r="F36" s="187"/>
    </row>
    <row r="37" spans="2:6" ht="16.5">
      <c r="B37" s="194"/>
      <c r="C37" s="186"/>
      <c r="D37" s="186"/>
      <c r="E37" s="186"/>
      <c r="F37" s="187"/>
    </row>
    <row r="38" spans="2:6" ht="16.5">
      <c r="B38" s="194"/>
      <c r="C38" s="186"/>
      <c r="D38" s="186"/>
      <c r="E38" s="186"/>
      <c r="F38" s="187"/>
    </row>
    <row r="39" spans="2:6" ht="16.5">
      <c r="B39" s="194"/>
      <c r="C39" s="186"/>
      <c r="D39" s="186"/>
      <c r="E39" s="186"/>
      <c r="F39" s="187"/>
    </row>
    <row r="40" spans="2:6" ht="16.5">
      <c r="B40" s="185"/>
      <c r="C40" s="188"/>
      <c r="D40" s="186"/>
      <c r="E40" s="186"/>
      <c r="F40" s="187"/>
    </row>
  </sheetData>
  <mergeCells count="3">
    <mergeCell ref="A3:G3"/>
    <mergeCell ref="B5:D5"/>
    <mergeCell ref="E5:G5"/>
  </mergeCells>
  <pageMargins left="0.7" right="0.7" top="0.75" bottom="0.75" header="0.3" footer="0.3"/>
  <pageSetup scale="96"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D101C-B97D-495F-9FC6-FF38818A6204}">
  <sheetPr>
    <tabColor rgb="FF00B050"/>
  </sheetPr>
  <dimension ref="A1:G947"/>
  <sheetViews>
    <sheetView showZeros="0" view="pageBreakPreview" topLeftCell="A105" zoomScaleNormal="100" zoomScaleSheetLayoutView="100" workbookViewId="0">
      <selection activeCell="F115" sqref="F115"/>
    </sheetView>
  </sheetViews>
  <sheetFormatPr defaultRowHeight="12.75"/>
  <cols>
    <col min="1" max="1" width="6.7109375" style="384" customWidth="1"/>
    <col min="2" max="2" width="45.5703125" style="384" customWidth="1"/>
    <col min="3" max="3" width="9.140625" style="139"/>
    <col min="4" max="4" width="7.140625" style="385" customWidth="1"/>
    <col min="5" max="5" width="10.42578125" style="386" customWidth="1"/>
    <col min="6" max="6" width="10.7109375" style="386" customWidth="1"/>
    <col min="7" max="7" width="7.85546875" style="414" customWidth="1"/>
    <col min="8" max="8" width="6.7109375" style="414" customWidth="1"/>
    <col min="9" max="9" width="45.5703125" style="414" customWidth="1"/>
    <col min="10" max="256" width="9.140625" style="414"/>
    <col min="257" max="257" width="6.7109375" style="414" customWidth="1"/>
    <col min="258" max="258" width="45.5703125" style="414" customWidth="1"/>
    <col min="259" max="259" width="9.140625" style="414"/>
    <col min="260" max="260" width="7.140625" style="414" customWidth="1"/>
    <col min="261" max="261" width="10.42578125" style="414" customWidth="1"/>
    <col min="262" max="262" width="10.7109375" style="414" customWidth="1"/>
    <col min="263" max="263" width="7.85546875" style="414" customWidth="1"/>
    <col min="264" max="264" width="6.7109375" style="414" customWidth="1"/>
    <col min="265" max="265" width="45.5703125" style="414" customWidth="1"/>
    <col min="266" max="512" width="9.140625" style="414"/>
    <col min="513" max="513" width="6.7109375" style="414" customWidth="1"/>
    <col min="514" max="514" width="45.5703125" style="414" customWidth="1"/>
    <col min="515" max="515" width="9.140625" style="414"/>
    <col min="516" max="516" width="7.140625" style="414" customWidth="1"/>
    <col min="517" max="517" width="10.42578125" style="414" customWidth="1"/>
    <col min="518" max="518" width="10.7109375" style="414" customWidth="1"/>
    <col min="519" max="519" width="7.85546875" style="414" customWidth="1"/>
    <col min="520" max="520" width="6.7109375" style="414" customWidth="1"/>
    <col min="521" max="521" width="45.5703125" style="414" customWidth="1"/>
    <col min="522" max="768" width="9.140625" style="414"/>
    <col min="769" max="769" width="6.7109375" style="414" customWidth="1"/>
    <col min="770" max="770" width="45.5703125" style="414" customWidth="1"/>
    <col min="771" max="771" width="9.140625" style="414"/>
    <col min="772" max="772" width="7.140625" style="414" customWidth="1"/>
    <col min="773" max="773" width="10.42578125" style="414" customWidth="1"/>
    <col min="774" max="774" width="10.7109375" style="414" customWidth="1"/>
    <col min="775" max="775" width="7.85546875" style="414" customWidth="1"/>
    <col min="776" max="776" width="6.7109375" style="414" customWidth="1"/>
    <col min="777" max="777" width="45.5703125" style="414" customWidth="1"/>
    <col min="778" max="1024" width="9.140625" style="414"/>
    <col min="1025" max="1025" width="6.7109375" style="414" customWidth="1"/>
    <col min="1026" max="1026" width="45.5703125" style="414" customWidth="1"/>
    <col min="1027" max="1027" width="9.140625" style="414"/>
    <col min="1028" max="1028" width="7.140625" style="414" customWidth="1"/>
    <col min="1029" max="1029" width="10.42578125" style="414" customWidth="1"/>
    <col min="1030" max="1030" width="10.7109375" style="414" customWidth="1"/>
    <col min="1031" max="1031" width="7.85546875" style="414" customWidth="1"/>
    <col min="1032" max="1032" width="6.7109375" style="414" customWidth="1"/>
    <col min="1033" max="1033" width="45.5703125" style="414" customWidth="1"/>
    <col min="1034" max="1280" width="9.140625" style="414"/>
    <col min="1281" max="1281" width="6.7109375" style="414" customWidth="1"/>
    <col min="1282" max="1282" width="45.5703125" style="414" customWidth="1"/>
    <col min="1283" max="1283" width="9.140625" style="414"/>
    <col min="1284" max="1284" width="7.140625" style="414" customWidth="1"/>
    <col min="1285" max="1285" width="10.42578125" style="414" customWidth="1"/>
    <col min="1286" max="1286" width="10.7109375" style="414" customWidth="1"/>
    <col min="1287" max="1287" width="7.85546875" style="414" customWidth="1"/>
    <col min="1288" max="1288" width="6.7109375" style="414" customWidth="1"/>
    <col min="1289" max="1289" width="45.5703125" style="414" customWidth="1"/>
    <col min="1290" max="1536" width="9.140625" style="414"/>
    <col min="1537" max="1537" width="6.7109375" style="414" customWidth="1"/>
    <col min="1538" max="1538" width="45.5703125" style="414" customWidth="1"/>
    <col min="1539" max="1539" width="9.140625" style="414"/>
    <col min="1540" max="1540" width="7.140625" style="414" customWidth="1"/>
    <col min="1541" max="1541" width="10.42578125" style="414" customWidth="1"/>
    <col min="1542" max="1542" width="10.7109375" style="414" customWidth="1"/>
    <col min="1543" max="1543" width="7.85546875" style="414" customWidth="1"/>
    <col min="1544" max="1544" width="6.7109375" style="414" customWidth="1"/>
    <col min="1545" max="1545" width="45.5703125" style="414" customWidth="1"/>
    <col min="1546" max="1792" width="9.140625" style="414"/>
    <col min="1793" max="1793" width="6.7109375" style="414" customWidth="1"/>
    <col min="1794" max="1794" width="45.5703125" style="414" customWidth="1"/>
    <col min="1795" max="1795" width="9.140625" style="414"/>
    <col min="1796" max="1796" width="7.140625" style="414" customWidth="1"/>
    <col min="1797" max="1797" width="10.42578125" style="414" customWidth="1"/>
    <col min="1798" max="1798" width="10.7109375" style="414" customWidth="1"/>
    <col min="1799" max="1799" width="7.85546875" style="414" customWidth="1"/>
    <col min="1800" max="1800" width="6.7109375" style="414" customWidth="1"/>
    <col min="1801" max="1801" width="45.5703125" style="414" customWidth="1"/>
    <col min="1802" max="2048" width="9.140625" style="414"/>
    <col min="2049" max="2049" width="6.7109375" style="414" customWidth="1"/>
    <col min="2050" max="2050" width="45.5703125" style="414" customWidth="1"/>
    <col min="2051" max="2051" width="9.140625" style="414"/>
    <col min="2052" max="2052" width="7.140625" style="414" customWidth="1"/>
    <col min="2053" max="2053" width="10.42578125" style="414" customWidth="1"/>
    <col min="2054" max="2054" width="10.7109375" style="414" customWidth="1"/>
    <col min="2055" max="2055" width="7.85546875" style="414" customWidth="1"/>
    <col min="2056" max="2056" width="6.7109375" style="414" customWidth="1"/>
    <col min="2057" max="2057" width="45.5703125" style="414" customWidth="1"/>
    <col min="2058" max="2304" width="9.140625" style="414"/>
    <col min="2305" max="2305" width="6.7109375" style="414" customWidth="1"/>
    <col min="2306" max="2306" width="45.5703125" style="414" customWidth="1"/>
    <col min="2307" max="2307" width="9.140625" style="414"/>
    <col min="2308" max="2308" width="7.140625" style="414" customWidth="1"/>
    <col min="2309" max="2309" width="10.42578125" style="414" customWidth="1"/>
    <col min="2310" max="2310" width="10.7109375" style="414" customWidth="1"/>
    <col min="2311" max="2311" width="7.85546875" style="414" customWidth="1"/>
    <col min="2312" max="2312" width="6.7109375" style="414" customWidth="1"/>
    <col min="2313" max="2313" width="45.5703125" style="414" customWidth="1"/>
    <col min="2314" max="2560" width="9.140625" style="414"/>
    <col min="2561" max="2561" width="6.7109375" style="414" customWidth="1"/>
    <col min="2562" max="2562" width="45.5703125" style="414" customWidth="1"/>
    <col min="2563" max="2563" width="9.140625" style="414"/>
    <col min="2564" max="2564" width="7.140625" style="414" customWidth="1"/>
    <col min="2565" max="2565" width="10.42578125" style="414" customWidth="1"/>
    <col min="2566" max="2566" width="10.7109375" style="414" customWidth="1"/>
    <col min="2567" max="2567" width="7.85546875" style="414" customWidth="1"/>
    <col min="2568" max="2568" width="6.7109375" style="414" customWidth="1"/>
    <col min="2569" max="2569" width="45.5703125" style="414" customWidth="1"/>
    <col min="2570" max="2816" width="9.140625" style="414"/>
    <col min="2817" max="2817" width="6.7109375" style="414" customWidth="1"/>
    <col min="2818" max="2818" width="45.5703125" style="414" customWidth="1"/>
    <col min="2819" max="2819" width="9.140625" style="414"/>
    <col min="2820" max="2820" width="7.140625" style="414" customWidth="1"/>
    <col min="2821" max="2821" width="10.42578125" style="414" customWidth="1"/>
    <col min="2822" max="2822" width="10.7109375" style="414" customWidth="1"/>
    <col min="2823" max="2823" width="7.85546875" style="414" customWidth="1"/>
    <col min="2824" max="2824" width="6.7109375" style="414" customWidth="1"/>
    <col min="2825" max="2825" width="45.5703125" style="414" customWidth="1"/>
    <col min="2826" max="3072" width="9.140625" style="414"/>
    <col min="3073" max="3073" width="6.7109375" style="414" customWidth="1"/>
    <col min="3074" max="3074" width="45.5703125" style="414" customWidth="1"/>
    <col min="3075" max="3075" width="9.140625" style="414"/>
    <col min="3076" max="3076" width="7.140625" style="414" customWidth="1"/>
    <col min="3077" max="3077" width="10.42578125" style="414" customWidth="1"/>
    <col min="3078" max="3078" width="10.7109375" style="414" customWidth="1"/>
    <col min="3079" max="3079" width="7.85546875" style="414" customWidth="1"/>
    <col min="3080" max="3080" width="6.7109375" style="414" customWidth="1"/>
    <col min="3081" max="3081" width="45.5703125" style="414" customWidth="1"/>
    <col min="3082" max="3328" width="9.140625" style="414"/>
    <col min="3329" max="3329" width="6.7109375" style="414" customWidth="1"/>
    <col min="3330" max="3330" width="45.5703125" style="414" customWidth="1"/>
    <col min="3331" max="3331" width="9.140625" style="414"/>
    <col min="3332" max="3332" width="7.140625" style="414" customWidth="1"/>
    <col min="3333" max="3333" width="10.42578125" style="414" customWidth="1"/>
    <col min="3334" max="3334" width="10.7109375" style="414" customWidth="1"/>
    <col min="3335" max="3335" width="7.85546875" style="414" customWidth="1"/>
    <col min="3336" max="3336" width="6.7109375" style="414" customWidth="1"/>
    <col min="3337" max="3337" width="45.5703125" style="414" customWidth="1"/>
    <col min="3338" max="3584" width="9.140625" style="414"/>
    <col min="3585" max="3585" width="6.7109375" style="414" customWidth="1"/>
    <col min="3586" max="3586" width="45.5703125" style="414" customWidth="1"/>
    <col min="3587" max="3587" width="9.140625" style="414"/>
    <col min="3588" max="3588" width="7.140625" style="414" customWidth="1"/>
    <col min="3589" max="3589" width="10.42578125" style="414" customWidth="1"/>
    <col min="3590" max="3590" width="10.7109375" style="414" customWidth="1"/>
    <col min="3591" max="3591" width="7.85546875" style="414" customWidth="1"/>
    <col min="3592" max="3592" width="6.7109375" style="414" customWidth="1"/>
    <col min="3593" max="3593" width="45.5703125" style="414" customWidth="1"/>
    <col min="3594" max="3840" width="9.140625" style="414"/>
    <col min="3841" max="3841" width="6.7109375" style="414" customWidth="1"/>
    <col min="3842" max="3842" width="45.5703125" style="414" customWidth="1"/>
    <col min="3843" max="3843" width="9.140625" style="414"/>
    <col min="3844" max="3844" width="7.140625" style="414" customWidth="1"/>
    <col min="3845" max="3845" width="10.42578125" style="414" customWidth="1"/>
    <col min="3846" max="3846" width="10.7109375" style="414" customWidth="1"/>
    <col min="3847" max="3847" width="7.85546875" style="414" customWidth="1"/>
    <col min="3848" max="3848" width="6.7109375" style="414" customWidth="1"/>
    <col min="3849" max="3849" width="45.5703125" style="414" customWidth="1"/>
    <col min="3850" max="4096" width="9.140625" style="414"/>
    <col min="4097" max="4097" width="6.7109375" style="414" customWidth="1"/>
    <col min="4098" max="4098" width="45.5703125" style="414" customWidth="1"/>
    <col min="4099" max="4099" width="9.140625" style="414"/>
    <col min="4100" max="4100" width="7.140625" style="414" customWidth="1"/>
    <col min="4101" max="4101" width="10.42578125" style="414" customWidth="1"/>
    <col min="4102" max="4102" width="10.7109375" style="414" customWidth="1"/>
    <col min="4103" max="4103" width="7.85546875" style="414" customWidth="1"/>
    <col min="4104" max="4104" width="6.7109375" style="414" customWidth="1"/>
    <col min="4105" max="4105" width="45.5703125" style="414" customWidth="1"/>
    <col min="4106" max="4352" width="9.140625" style="414"/>
    <col min="4353" max="4353" width="6.7109375" style="414" customWidth="1"/>
    <col min="4354" max="4354" width="45.5703125" style="414" customWidth="1"/>
    <col min="4355" max="4355" width="9.140625" style="414"/>
    <col min="4356" max="4356" width="7.140625" style="414" customWidth="1"/>
    <col min="4357" max="4357" width="10.42578125" style="414" customWidth="1"/>
    <col min="4358" max="4358" width="10.7109375" style="414" customWidth="1"/>
    <col min="4359" max="4359" width="7.85546875" style="414" customWidth="1"/>
    <col min="4360" max="4360" width="6.7109375" style="414" customWidth="1"/>
    <col min="4361" max="4361" width="45.5703125" style="414" customWidth="1"/>
    <col min="4362" max="4608" width="9.140625" style="414"/>
    <col min="4609" max="4609" width="6.7109375" style="414" customWidth="1"/>
    <col min="4610" max="4610" width="45.5703125" style="414" customWidth="1"/>
    <col min="4611" max="4611" width="9.140625" style="414"/>
    <col min="4612" max="4612" width="7.140625" style="414" customWidth="1"/>
    <col min="4613" max="4613" width="10.42578125" style="414" customWidth="1"/>
    <col min="4614" max="4614" width="10.7109375" style="414" customWidth="1"/>
    <col min="4615" max="4615" width="7.85546875" style="414" customWidth="1"/>
    <col min="4616" max="4616" width="6.7109375" style="414" customWidth="1"/>
    <col min="4617" max="4617" width="45.5703125" style="414" customWidth="1"/>
    <col min="4618" max="4864" width="9.140625" style="414"/>
    <col min="4865" max="4865" width="6.7109375" style="414" customWidth="1"/>
    <col min="4866" max="4866" width="45.5703125" style="414" customWidth="1"/>
    <col min="4867" max="4867" width="9.140625" style="414"/>
    <col min="4868" max="4868" width="7.140625" style="414" customWidth="1"/>
    <col min="4869" max="4869" width="10.42578125" style="414" customWidth="1"/>
    <col min="4870" max="4870" width="10.7109375" style="414" customWidth="1"/>
    <col min="4871" max="4871" width="7.85546875" style="414" customWidth="1"/>
    <col min="4872" max="4872" width="6.7109375" style="414" customWidth="1"/>
    <col min="4873" max="4873" width="45.5703125" style="414" customWidth="1"/>
    <col min="4874" max="5120" width="9.140625" style="414"/>
    <col min="5121" max="5121" width="6.7109375" style="414" customWidth="1"/>
    <col min="5122" max="5122" width="45.5703125" style="414" customWidth="1"/>
    <col min="5123" max="5123" width="9.140625" style="414"/>
    <col min="5124" max="5124" width="7.140625" style="414" customWidth="1"/>
    <col min="5125" max="5125" width="10.42578125" style="414" customWidth="1"/>
    <col min="5126" max="5126" width="10.7109375" style="414" customWidth="1"/>
    <col min="5127" max="5127" width="7.85546875" style="414" customWidth="1"/>
    <col min="5128" max="5128" width="6.7109375" style="414" customWidth="1"/>
    <col min="5129" max="5129" width="45.5703125" style="414" customWidth="1"/>
    <col min="5130" max="5376" width="9.140625" style="414"/>
    <col min="5377" max="5377" width="6.7109375" style="414" customWidth="1"/>
    <col min="5378" max="5378" width="45.5703125" style="414" customWidth="1"/>
    <col min="5379" max="5379" width="9.140625" style="414"/>
    <col min="5380" max="5380" width="7.140625" style="414" customWidth="1"/>
    <col min="5381" max="5381" width="10.42578125" style="414" customWidth="1"/>
    <col min="5382" max="5382" width="10.7109375" style="414" customWidth="1"/>
    <col min="5383" max="5383" width="7.85546875" style="414" customWidth="1"/>
    <col min="5384" max="5384" width="6.7109375" style="414" customWidth="1"/>
    <col min="5385" max="5385" width="45.5703125" style="414" customWidth="1"/>
    <col min="5386" max="5632" width="9.140625" style="414"/>
    <col min="5633" max="5633" width="6.7109375" style="414" customWidth="1"/>
    <col min="5634" max="5634" width="45.5703125" style="414" customWidth="1"/>
    <col min="5635" max="5635" width="9.140625" style="414"/>
    <col min="5636" max="5636" width="7.140625" style="414" customWidth="1"/>
    <col min="5637" max="5637" width="10.42578125" style="414" customWidth="1"/>
    <col min="5638" max="5638" width="10.7109375" style="414" customWidth="1"/>
    <col min="5639" max="5639" width="7.85546875" style="414" customWidth="1"/>
    <col min="5640" max="5640" width="6.7109375" style="414" customWidth="1"/>
    <col min="5641" max="5641" width="45.5703125" style="414" customWidth="1"/>
    <col min="5642" max="5888" width="9.140625" style="414"/>
    <col min="5889" max="5889" width="6.7109375" style="414" customWidth="1"/>
    <col min="5890" max="5890" width="45.5703125" style="414" customWidth="1"/>
    <col min="5891" max="5891" width="9.140625" style="414"/>
    <col min="5892" max="5892" width="7.140625" style="414" customWidth="1"/>
    <col min="5893" max="5893" width="10.42578125" style="414" customWidth="1"/>
    <col min="5894" max="5894" width="10.7109375" style="414" customWidth="1"/>
    <col min="5895" max="5895" width="7.85546875" style="414" customWidth="1"/>
    <col min="5896" max="5896" width="6.7109375" style="414" customWidth="1"/>
    <col min="5897" max="5897" width="45.5703125" style="414" customWidth="1"/>
    <col min="5898" max="6144" width="9.140625" style="414"/>
    <col min="6145" max="6145" width="6.7109375" style="414" customWidth="1"/>
    <col min="6146" max="6146" width="45.5703125" style="414" customWidth="1"/>
    <col min="6147" max="6147" width="9.140625" style="414"/>
    <col min="6148" max="6148" width="7.140625" style="414" customWidth="1"/>
    <col min="6149" max="6149" width="10.42578125" style="414" customWidth="1"/>
    <col min="6150" max="6150" width="10.7109375" style="414" customWidth="1"/>
    <col min="6151" max="6151" width="7.85546875" style="414" customWidth="1"/>
    <col min="6152" max="6152" width="6.7109375" style="414" customWidth="1"/>
    <col min="6153" max="6153" width="45.5703125" style="414" customWidth="1"/>
    <col min="6154" max="6400" width="9.140625" style="414"/>
    <col min="6401" max="6401" width="6.7109375" style="414" customWidth="1"/>
    <col min="6402" max="6402" width="45.5703125" style="414" customWidth="1"/>
    <col min="6403" max="6403" width="9.140625" style="414"/>
    <col min="6404" max="6404" width="7.140625" style="414" customWidth="1"/>
    <col min="6405" max="6405" width="10.42578125" style="414" customWidth="1"/>
    <col min="6406" max="6406" width="10.7109375" style="414" customWidth="1"/>
    <col min="6407" max="6407" width="7.85546875" style="414" customWidth="1"/>
    <col min="6408" max="6408" width="6.7109375" style="414" customWidth="1"/>
    <col min="6409" max="6409" width="45.5703125" style="414" customWidth="1"/>
    <col min="6410" max="6656" width="9.140625" style="414"/>
    <col min="6657" max="6657" width="6.7109375" style="414" customWidth="1"/>
    <col min="6658" max="6658" width="45.5703125" style="414" customWidth="1"/>
    <col min="6659" max="6659" width="9.140625" style="414"/>
    <col min="6660" max="6660" width="7.140625" style="414" customWidth="1"/>
    <col min="6661" max="6661" width="10.42578125" style="414" customWidth="1"/>
    <col min="6662" max="6662" width="10.7109375" style="414" customWidth="1"/>
    <col min="6663" max="6663" width="7.85546875" style="414" customWidth="1"/>
    <col min="6664" max="6664" width="6.7109375" style="414" customWidth="1"/>
    <col min="6665" max="6665" width="45.5703125" style="414" customWidth="1"/>
    <col min="6666" max="6912" width="9.140625" style="414"/>
    <col min="6913" max="6913" width="6.7109375" style="414" customWidth="1"/>
    <col min="6914" max="6914" width="45.5703125" style="414" customWidth="1"/>
    <col min="6915" max="6915" width="9.140625" style="414"/>
    <col min="6916" max="6916" width="7.140625" style="414" customWidth="1"/>
    <col min="6917" max="6917" width="10.42578125" style="414" customWidth="1"/>
    <col min="6918" max="6918" width="10.7109375" style="414" customWidth="1"/>
    <col min="6919" max="6919" width="7.85546875" style="414" customWidth="1"/>
    <col min="6920" max="6920" width="6.7109375" style="414" customWidth="1"/>
    <col min="6921" max="6921" width="45.5703125" style="414" customWidth="1"/>
    <col min="6922" max="7168" width="9.140625" style="414"/>
    <col min="7169" max="7169" width="6.7109375" style="414" customWidth="1"/>
    <col min="7170" max="7170" width="45.5703125" style="414" customWidth="1"/>
    <col min="7171" max="7171" width="9.140625" style="414"/>
    <col min="7172" max="7172" width="7.140625" style="414" customWidth="1"/>
    <col min="7173" max="7173" width="10.42578125" style="414" customWidth="1"/>
    <col min="7174" max="7174" width="10.7109375" style="414" customWidth="1"/>
    <col min="7175" max="7175" width="7.85546875" style="414" customWidth="1"/>
    <col min="7176" max="7176" width="6.7109375" style="414" customWidth="1"/>
    <col min="7177" max="7177" width="45.5703125" style="414" customWidth="1"/>
    <col min="7178" max="7424" width="9.140625" style="414"/>
    <col min="7425" max="7425" width="6.7109375" style="414" customWidth="1"/>
    <col min="7426" max="7426" width="45.5703125" style="414" customWidth="1"/>
    <col min="7427" max="7427" width="9.140625" style="414"/>
    <col min="7428" max="7428" width="7.140625" style="414" customWidth="1"/>
    <col min="7429" max="7429" width="10.42578125" style="414" customWidth="1"/>
    <col min="7430" max="7430" width="10.7109375" style="414" customWidth="1"/>
    <col min="7431" max="7431" width="7.85546875" style="414" customWidth="1"/>
    <col min="7432" max="7432" width="6.7109375" style="414" customWidth="1"/>
    <col min="7433" max="7433" width="45.5703125" style="414" customWidth="1"/>
    <col min="7434" max="7680" width="9.140625" style="414"/>
    <col min="7681" max="7681" width="6.7109375" style="414" customWidth="1"/>
    <col min="7682" max="7682" width="45.5703125" style="414" customWidth="1"/>
    <col min="7683" max="7683" width="9.140625" style="414"/>
    <col min="7684" max="7684" width="7.140625" style="414" customWidth="1"/>
    <col min="7685" max="7685" width="10.42578125" style="414" customWidth="1"/>
    <col min="7686" max="7686" width="10.7109375" style="414" customWidth="1"/>
    <col min="7687" max="7687" width="7.85546875" style="414" customWidth="1"/>
    <col min="7688" max="7688" width="6.7109375" style="414" customWidth="1"/>
    <col min="7689" max="7689" width="45.5703125" style="414" customWidth="1"/>
    <col min="7690" max="7936" width="9.140625" style="414"/>
    <col min="7937" max="7937" width="6.7109375" style="414" customWidth="1"/>
    <col min="7938" max="7938" width="45.5703125" style="414" customWidth="1"/>
    <col min="7939" max="7939" width="9.140625" style="414"/>
    <col min="7940" max="7940" width="7.140625" style="414" customWidth="1"/>
    <col min="7941" max="7941" width="10.42578125" style="414" customWidth="1"/>
    <col min="7942" max="7942" width="10.7109375" style="414" customWidth="1"/>
    <col min="7943" max="7943" width="7.85546875" style="414" customWidth="1"/>
    <col min="7944" max="7944" width="6.7109375" style="414" customWidth="1"/>
    <col min="7945" max="7945" width="45.5703125" style="414" customWidth="1"/>
    <col min="7946" max="8192" width="9.140625" style="414"/>
    <col min="8193" max="8193" width="6.7109375" style="414" customWidth="1"/>
    <col min="8194" max="8194" width="45.5703125" style="414" customWidth="1"/>
    <col min="8195" max="8195" width="9.140625" style="414"/>
    <col min="8196" max="8196" width="7.140625" style="414" customWidth="1"/>
    <col min="8197" max="8197" width="10.42578125" style="414" customWidth="1"/>
    <col min="8198" max="8198" width="10.7109375" style="414" customWidth="1"/>
    <col min="8199" max="8199" width="7.85546875" style="414" customWidth="1"/>
    <col min="8200" max="8200" width="6.7109375" style="414" customWidth="1"/>
    <col min="8201" max="8201" width="45.5703125" style="414" customWidth="1"/>
    <col min="8202" max="8448" width="9.140625" style="414"/>
    <col min="8449" max="8449" width="6.7109375" style="414" customWidth="1"/>
    <col min="8450" max="8450" width="45.5703125" style="414" customWidth="1"/>
    <col min="8451" max="8451" width="9.140625" style="414"/>
    <col min="8452" max="8452" width="7.140625" style="414" customWidth="1"/>
    <col min="8453" max="8453" width="10.42578125" style="414" customWidth="1"/>
    <col min="8454" max="8454" width="10.7109375" style="414" customWidth="1"/>
    <col min="8455" max="8455" width="7.85546875" style="414" customWidth="1"/>
    <col min="8456" max="8456" width="6.7109375" style="414" customWidth="1"/>
    <col min="8457" max="8457" width="45.5703125" style="414" customWidth="1"/>
    <col min="8458" max="8704" width="9.140625" style="414"/>
    <col min="8705" max="8705" width="6.7109375" style="414" customWidth="1"/>
    <col min="8706" max="8706" width="45.5703125" style="414" customWidth="1"/>
    <col min="8707" max="8707" width="9.140625" style="414"/>
    <col min="8708" max="8708" width="7.140625" style="414" customWidth="1"/>
    <col min="8709" max="8709" width="10.42578125" style="414" customWidth="1"/>
    <col min="8710" max="8710" width="10.7109375" style="414" customWidth="1"/>
    <col min="8711" max="8711" width="7.85546875" style="414" customWidth="1"/>
    <col min="8712" max="8712" width="6.7109375" style="414" customWidth="1"/>
    <col min="8713" max="8713" width="45.5703125" style="414" customWidth="1"/>
    <col min="8714" max="8960" width="9.140625" style="414"/>
    <col min="8961" max="8961" width="6.7109375" style="414" customWidth="1"/>
    <col min="8962" max="8962" width="45.5703125" style="414" customWidth="1"/>
    <col min="8963" max="8963" width="9.140625" style="414"/>
    <col min="8964" max="8964" width="7.140625" style="414" customWidth="1"/>
    <col min="8965" max="8965" width="10.42578125" style="414" customWidth="1"/>
    <col min="8966" max="8966" width="10.7109375" style="414" customWidth="1"/>
    <col min="8967" max="8967" width="7.85546875" style="414" customWidth="1"/>
    <col min="8968" max="8968" width="6.7109375" style="414" customWidth="1"/>
    <col min="8969" max="8969" width="45.5703125" style="414" customWidth="1"/>
    <col min="8970" max="9216" width="9.140625" style="414"/>
    <col min="9217" max="9217" width="6.7109375" style="414" customWidth="1"/>
    <col min="9218" max="9218" width="45.5703125" style="414" customWidth="1"/>
    <col min="9219" max="9219" width="9.140625" style="414"/>
    <col min="9220" max="9220" width="7.140625" style="414" customWidth="1"/>
    <col min="9221" max="9221" width="10.42578125" style="414" customWidth="1"/>
    <col min="9222" max="9222" width="10.7109375" style="414" customWidth="1"/>
    <col min="9223" max="9223" width="7.85546875" style="414" customWidth="1"/>
    <col min="9224" max="9224" width="6.7109375" style="414" customWidth="1"/>
    <col min="9225" max="9225" width="45.5703125" style="414" customWidth="1"/>
    <col min="9226" max="9472" width="9.140625" style="414"/>
    <col min="9473" max="9473" width="6.7109375" style="414" customWidth="1"/>
    <col min="9474" max="9474" width="45.5703125" style="414" customWidth="1"/>
    <col min="9475" max="9475" width="9.140625" style="414"/>
    <col min="9476" max="9476" width="7.140625" style="414" customWidth="1"/>
    <col min="9477" max="9477" width="10.42578125" style="414" customWidth="1"/>
    <col min="9478" max="9478" width="10.7109375" style="414" customWidth="1"/>
    <col min="9479" max="9479" width="7.85546875" style="414" customWidth="1"/>
    <col min="9480" max="9480" width="6.7109375" style="414" customWidth="1"/>
    <col min="9481" max="9481" width="45.5703125" style="414" customWidth="1"/>
    <col min="9482" max="9728" width="9.140625" style="414"/>
    <col min="9729" max="9729" width="6.7109375" style="414" customWidth="1"/>
    <col min="9730" max="9730" width="45.5703125" style="414" customWidth="1"/>
    <col min="9731" max="9731" width="9.140625" style="414"/>
    <col min="9732" max="9732" width="7.140625" style="414" customWidth="1"/>
    <col min="9733" max="9733" width="10.42578125" style="414" customWidth="1"/>
    <col min="9734" max="9734" width="10.7109375" style="414" customWidth="1"/>
    <col min="9735" max="9735" width="7.85546875" style="414" customWidth="1"/>
    <col min="9736" max="9736" width="6.7109375" style="414" customWidth="1"/>
    <col min="9737" max="9737" width="45.5703125" style="414" customWidth="1"/>
    <col min="9738" max="9984" width="9.140625" style="414"/>
    <col min="9985" max="9985" width="6.7109375" style="414" customWidth="1"/>
    <col min="9986" max="9986" width="45.5703125" style="414" customWidth="1"/>
    <col min="9987" max="9987" width="9.140625" style="414"/>
    <col min="9988" max="9988" width="7.140625" style="414" customWidth="1"/>
    <col min="9989" max="9989" width="10.42578125" style="414" customWidth="1"/>
    <col min="9990" max="9990" width="10.7109375" style="414" customWidth="1"/>
    <col min="9991" max="9991" width="7.85546875" style="414" customWidth="1"/>
    <col min="9992" max="9992" width="6.7109375" style="414" customWidth="1"/>
    <col min="9993" max="9993" width="45.5703125" style="414" customWidth="1"/>
    <col min="9994" max="10240" width="9.140625" style="414"/>
    <col min="10241" max="10241" width="6.7109375" style="414" customWidth="1"/>
    <col min="10242" max="10242" width="45.5703125" style="414" customWidth="1"/>
    <col min="10243" max="10243" width="9.140625" style="414"/>
    <col min="10244" max="10244" width="7.140625" style="414" customWidth="1"/>
    <col min="10245" max="10245" width="10.42578125" style="414" customWidth="1"/>
    <col min="10246" max="10246" width="10.7109375" style="414" customWidth="1"/>
    <col min="10247" max="10247" width="7.85546875" style="414" customWidth="1"/>
    <col min="10248" max="10248" width="6.7109375" style="414" customWidth="1"/>
    <col min="10249" max="10249" width="45.5703125" style="414" customWidth="1"/>
    <col min="10250" max="10496" width="9.140625" style="414"/>
    <col min="10497" max="10497" width="6.7109375" style="414" customWidth="1"/>
    <col min="10498" max="10498" width="45.5703125" style="414" customWidth="1"/>
    <col min="10499" max="10499" width="9.140625" style="414"/>
    <col min="10500" max="10500" width="7.140625" style="414" customWidth="1"/>
    <col min="10501" max="10501" width="10.42578125" style="414" customWidth="1"/>
    <col min="10502" max="10502" width="10.7109375" style="414" customWidth="1"/>
    <col min="10503" max="10503" width="7.85546875" style="414" customWidth="1"/>
    <col min="10504" max="10504" width="6.7109375" style="414" customWidth="1"/>
    <col min="10505" max="10505" width="45.5703125" style="414" customWidth="1"/>
    <col min="10506" max="10752" width="9.140625" style="414"/>
    <col min="10753" max="10753" width="6.7109375" style="414" customWidth="1"/>
    <col min="10754" max="10754" width="45.5703125" style="414" customWidth="1"/>
    <col min="10755" max="10755" width="9.140625" style="414"/>
    <col min="10756" max="10756" width="7.140625" style="414" customWidth="1"/>
    <col min="10757" max="10757" width="10.42578125" style="414" customWidth="1"/>
    <col min="10758" max="10758" width="10.7109375" style="414" customWidth="1"/>
    <col min="10759" max="10759" width="7.85546875" style="414" customWidth="1"/>
    <col min="10760" max="10760" width="6.7109375" style="414" customWidth="1"/>
    <col min="10761" max="10761" width="45.5703125" style="414" customWidth="1"/>
    <col min="10762" max="11008" width="9.140625" style="414"/>
    <col min="11009" max="11009" width="6.7109375" style="414" customWidth="1"/>
    <col min="11010" max="11010" width="45.5703125" style="414" customWidth="1"/>
    <col min="11011" max="11011" width="9.140625" style="414"/>
    <col min="11012" max="11012" width="7.140625" style="414" customWidth="1"/>
    <col min="11013" max="11013" width="10.42578125" style="414" customWidth="1"/>
    <col min="11014" max="11014" width="10.7109375" style="414" customWidth="1"/>
    <col min="11015" max="11015" width="7.85546875" style="414" customWidth="1"/>
    <col min="11016" max="11016" width="6.7109375" style="414" customWidth="1"/>
    <col min="11017" max="11017" width="45.5703125" style="414" customWidth="1"/>
    <col min="11018" max="11264" width="9.140625" style="414"/>
    <col min="11265" max="11265" width="6.7109375" style="414" customWidth="1"/>
    <col min="11266" max="11266" width="45.5703125" style="414" customWidth="1"/>
    <col min="11267" max="11267" width="9.140625" style="414"/>
    <col min="11268" max="11268" width="7.140625" style="414" customWidth="1"/>
    <col min="11269" max="11269" width="10.42578125" style="414" customWidth="1"/>
    <col min="11270" max="11270" width="10.7109375" style="414" customWidth="1"/>
    <col min="11271" max="11271" width="7.85546875" style="414" customWidth="1"/>
    <col min="11272" max="11272" width="6.7109375" style="414" customWidth="1"/>
    <col min="11273" max="11273" width="45.5703125" style="414" customWidth="1"/>
    <col min="11274" max="11520" width="9.140625" style="414"/>
    <col min="11521" max="11521" width="6.7109375" style="414" customWidth="1"/>
    <col min="11522" max="11522" width="45.5703125" style="414" customWidth="1"/>
    <col min="11523" max="11523" width="9.140625" style="414"/>
    <col min="11524" max="11524" width="7.140625" style="414" customWidth="1"/>
    <col min="11525" max="11525" width="10.42578125" style="414" customWidth="1"/>
    <col min="11526" max="11526" width="10.7109375" style="414" customWidth="1"/>
    <col min="11527" max="11527" width="7.85546875" style="414" customWidth="1"/>
    <col min="11528" max="11528" width="6.7109375" style="414" customWidth="1"/>
    <col min="11529" max="11529" width="45.5703125" style="414" customWidth="1"/>
    <col min="11530" max="11776" width="9.140625" style="414"/>
    <col min="11777" max="11777" width="6.7109375" style="414" customWidth="1"/>
    <col min="11778" max="11778" width="45.5703125" style="414" customWidth="1"/>
    <col min="11779" max="11779" width="9.140625" style="414"/>
    <col min="11780" max="11780" width="7.140625" style="414" customWidth="1"/>
    <col min="11781" max="11781" width="10.42578125" style="414" customWidth="1"/>
    <col min="11782" max="11782" width="10.7109375" style="414" customWidth="1"/>
    <col min="11783" max="11783" width="7.85546875" style="414" customWidth="1"/>
    <col min="11784" max="11784" width="6.7109375" style="414" customWidth="1"/>
    <col min="11785" max="11785" width="45.5703125" style="414" customWidth="1"/>
    <col min="11786" max="12032" width="9.140625" style="414"/>
    <col min="12033" max="12033" width="6.7109375" style="414" customWidth="1"/>
    <col min="12034" max="12034" width="45.5703125" style="414" customWidth="1"/>
    <col min="12035" max="12035" width="9.140625" style="414"/>
    <col min="12036" max="12036" width="7.140625" style="414" customWidth="1"/>
    <col min="12037" max="12037" width="10.42578125" style="414" customWidth="1"/>
    <col min="12038" max="12038" width="10.7109375" style="414" customWidth="1"/>
    <col min="12039" max="12039" width="7.85546875" style="414" customWidth="1"/>
    <col min="12040" max="12040" width="6.7109375" style="414" customWidth="1"/>
    <col min="12041" max="12041" width="45.5703125" style="414" customWidth="1"/>
    <col min="12042" max="12288" width="9.140625" style="414"/>
    <col min="12289" max="12289" width="6.7109375" style="414" customWidth="1"/>
    <col min="12290" max="12290" width="45.5703125" style="414" customWidth="1"/>
    <col min="12291" max="12291" width="9.140625" style="414"/>
    <col min="12292" max="12292" width="7.140625" style="414" customWidth="1"/>
    <col min="12293" max="12293" width="10.42578125" style="414" customWidth="1"/>
    <col min="12294" max="12294" width="10.7109375" style="414" customWidth="1"/>
    <col min="12295" max="12295" width="7.85546875" style="414" customWidth="1"/>
    <col min="12296" max="12296" width="6.7109375" style="414" customWidth="1"/>
    <col min="12297" max="12297" width="45.5703125" style="414" customWidth="1"/>
    <col min="12298" max="12544" width="9.140625" style="414"/>
    <col min="12545" max="12545" width="6.7109375" style="414" customWidth="1"/>
    <col min="12546" max="12546" width="45.5703125" style="414" customWidth="1"/>
    <col min="12547" max="12547" width="9.140625" style="414"/>
    <col min="12548" max="12548" width="7.140625" style="414" customWidth="1"/>
    <col min="12549" max="12549" width="10.42578125" style="414" customWidth="1"/>
    <col min="12550" max="12550" width="10.7109375" style="414" customWidth="1"/>
    <col min="12551" max="12551" width="7.85546875" style="414" customWidth="1"/>
    <col min="12552" max="12552" width="6.7109375" style="414" customWidth="1"/>
    <col min="12553" max="12553" width="45.5703125" style="414" customWidth="1"/>
    <col min="12554" max="12800" width="9.140625" style="414"/>
    <col min="12801" max="12801" width="6.7109375" style="414" customWidth="1"/>
    <col min="12802" max="12802" width="45.5703125" style="414" customWidth="1"/>
    <col min="12803" max="12803" width="9.140625" style="414"/>
    <col min="12804" max="12804" width="7.140625" style="414" customWidth="1"/>
    <col min="12805" max="12805" width="10.42578125" style="414" customWidth="1"/>
    <col min="12806" max="12806" width="10.7109375" style="414" customWidth="1"/>
    <col min="12807" max="12807" width="7.85546875" style="414" customWidth="1"/>
    <col min="12808" max="12808" width="6.7109375" style="414" customWidth="1"/>
    <col min="12809" max="12809" width="45.5703125" style="414" customWidth="1"/>
    <col min="12810" max="13056" width="9.140625" style="414"/>
    <col min="13057" max="13057" width="6.7109375" style="414" customWidth="1"/>
    <col min="13058" max="13058" width="45.5703125" style="414" customWidth="1"/>
    <col min="13059" max="13059" width="9.140625" style="414"/>
    <col min="13060" max="13060" width="7.140625" style="414" customWidth="1"/>
    <col min="13061" max="13061" width="10.42578125" style="414" customWidth="1"/>
    <col min="13062" max="13062" width="10.7109375" style="414" customWidth="1"/>
    <col min="13063" max="13063" width="7.85546875" style="414" customWidth="1"/>
    <col min="13064" max="13064" width="6.7109375" style="414" customWidth="1"/>
    <col min="13065" max="13065" width="45.5703125" style="414" customWidth="1"/>
    <col min="13066" max="13312" width="9.140625" style="414"/>
    <col min="13313" max="13313" width="6.7109375" style="414" customWidth="1"/>
    <col min="13314" max="13314" width="45.5703125" style="414" customWidth="1"/>
    <col min="13315" max="13315" width="9.140625" style="414"/>
    <col min="13316" max="13316" width="7.140625" style="414" customWidth="1"/>
    <col min="13317" max="13317" width="10.42578125" style="414" customWidth="1"/>
    <col min="13318" max="13318" width="10.7109375" style="414" customWidth="1"/>
    <col min="13319" max="13319" width="7.85546875" style="414" customWidth="1"/>
    <col min="13320" max="13320" width="6.7109375" style="414" customWidth="1"/>
    <col min="13321" max="13321" width="45.5703125" style="414" customWidth="1"/>
    <col min="13322" max="13568" width="9.140625" style="414"/>
    <col min="13569" max="13569" width="6.7109375" style="414" customWidth="1"/>
    <col min="13570" max="13570" width="45.5703125" style="414" customWidth="1"/>
    <col min="13571" max="13571" width="9.140625" style="414"/>
    <col min="13572" max="13572" width="7.140625" style="414" customWidth="1"/>
    <col min="13573" max="13573" width="10.42578125" style="414" customWidth="1"/>
    <col min="13574" max="13574" width="10.7109375" style="414" customWidth="1"/>
    <col min="13575" max="13575" width="7.85546875" style="414" customWidth="1"/>
    <col min="13576" max="13576" width="6.7109375" style="414" customWidth="1"/>
    <col min="13577" max="13577" width="45.5703125" style="414" customWidth="1"/>
    <col min="13578" max="13824" width="9.140625" style="414"/>
    <col min="13825" max="13825" width="6.7109375" style="414" customWidth="1"/>
    <col min="13826" max="13826" width="45.5703125" style="414" customWidth="1"/>
    <col min="13827" max="13827" width="9.140625" style="414"/>
    <col min="13828" max="13828" width="7.140625" style="414" customWidth="1"/>
    <col min="13829" max="13829" width="10.42578125" style="414" customWidth="1"/>
    <col min="13830" max="13830" width="10.7109375" style="414" customWidth="1"/>
    <col min="13831" max="13831" width="7.85546875" style="414" customWidth="1"/>
    <col min="13832" max="13832" width="6.7109375" style="414" customWidth="1"/>
    <col min="13833" max="13833" width="45.5703125" style="414" customWidth="1"/>
    <col min="13834" max="14080" width="9.140625" style="414"/>
    <col min="14081" max="14081" width="6.7109375" style="414" customWidth="1"/>
    <col min="14082" max="14082" width="45.5703125" style="414" customWidth="1"/>
    <col min="14083" max="14083" width="9.140625" style="414"/>
    <col min="14084" max="14084" width="7.140625" style="414" customWidth="1"/>
    <col min="14085" max="14085" width="10.42578125" style="414" customWidth="1"/>
    <col min="14086" max="14086" width="10.7109375" style="414" customWidth="1"/>
    <col min="14087" max="14087" width="7.85546875" style="414" customWidth="1"/>
    <col min="14088" max="14088" width="6.7109375" style="414" customWidth="1"/>
    <col min="14089" max="14089" width="45.5703125" style="414" customWidth="1"/>
    <col min="14090" max="14336" width="9.140625" style="414"/>
    <col min="14337" max="14337" width="6.7109375" style="414" customWidth="1"/>
    <col min="14338" max="14338" width="45.5703125" style="414" customWidth="1"/>
    <col min="14339" max="14339" width="9.140625" style="414"/>
    <col min="14340" max="14340" width="7.140625" style="414" customWidth="1"/>
    <col min="14341" max="14341" width="10.42578125" style="414" customWidth="1"/>
    <col min="14342" max="14342" width="10.7109375" style="414" customWidth="1"/>
    <col min="14343" max="14343" width="7.85546875" style="414" customWidth="1"/>
    <col min="14344" max="14344" width="6.7109375" style="414" customWidth="1"/>
    <col min="14345" max="14345" width="45.5703125" style="414" customWidth="1"/>
    <col min="14346" max="14592" width="9.140625" style="414"/>
    <col min="14593" max="14593" width="6.7109375" style="414" customWidth="1"/>
    <col min="14594" max="14594" width="45.5703125" style="414" customWidth="1"/>
    <col min="14595" max="14595" width="9.140625" style="414"/>
    <col min="14596" max="14596" width="7.140625" style="414" customWidth="1"/>
    <col min="14597" max="14597" width="10.42578125" style="414" customWidth="1"/>
    <col min="14598" max="14598" width="10.7109375" style="414" customWidth="1"/>
    <col min="14599" max="14599" width="7.85546875" style="414" customWidth="1"/>
    <col min="14600" max="14600" width="6.7109375" style="414" customWidth="1"/>
    <col min="14601" max="14601" width="45.5703125" style="414" customWidth="1"/>
    <col min="14602" max="14848" width="9.140625" style="414"/>
    <col min="14849" max="14849" width="6.7109375" style="414" customWidth="1"/>
    <col min="14850" max="14850" width="45.5703125" style="414" customWidth="1"/>
    <col min="14851" max="14851" width="9.140625" style="414"/>
    <col min="14852" max="14852" width="7.140625" style="414" customWidth="1"/>
    <col min="14853" max="14853" width="10.42578125" style="414" customWidth="1"/>
    <col min="14854" max="14854" width="10.7109375" style="414" customWidth="1"/>
    <col min="14855" max="14855" width="7.85546875" style="414" customWidth="1"/>
    <col min="14856" max="14856" width="6.7109375" style="414" customWidth="1"/>
    <col min="14857" max="14857" width="45.5703125" style="414" customWidth="1"/>
    <col min="14858" max="15104" width="9.140625" style="414"/>
    <col min="15105" max="15105" width="6.7109375" style="414" customWidth="1"/>
    <col min="15106" max="15106" width="45.5703125" style="414" customWidth="1"/>
    <col min="15107" max="15107" width="9.140625" style="414"/>
    <col min="15108" max="15108" width="7.140625" style="414" customWidth="1"/>
    <col min="15109" max="15109" width="10.42578125" style="414" customWidth="1"/>
    <col min="15110" max="15110" width="10.7109375" style="414" customWidth="1"/>
    <col min="15111" max="15111" width="7.85546875" style="414" customWidth="1"/>
    <col min="15112" max="15112" width="6.7109375" style="414" customWidth="1"/>
    <col min="15113" max="15113" width="45.5703125" style="414" customWidth="1"/>
    <col min="15114" max="15360" width="9.140625" style="414"/>
    <col min="15361" max="15361" width="6.7109375" style="414" customWidth="1"/>
    <col min="15362" max="15362" width="45.5703125" style="414" customWidth="1"/>
    <col min="15363" max="15363" width="9.140625" style="414"/>
    <col min="15364" max="15364" width="7.140625" style="414" customWidth="1"/>
    <col min="15365" max="15365" width="10.42578125" style="414" customWidth="1"/>
    <col min="15366" max="15366" width="10.7109375" style="414" customWidth="1"/>
    <col min="15367" max="15367" width="7.85546875" style="414" customWidth="1"/>
    <col min="15368" max="15368" width="6.7109375" style="414" customWidth="1"/>
    <col min="15369" max="15369" width="45.5703125" style="414" customWidth="1"/>
    <col min="15370" max="15616" width="9.140625" style="414"/>
    <col min="15617" max="15617" width="6.7109375" style="414" customWidth="1"/>
    <col min="15618" max="15618" width="45.5703125" style="414" customWidth="1"/>
    <col min="15619" max="15619" width="9.140625" style="414"/>
    <col min="15620" max="15620" width="7.140625" style="414" customWidth="1"/>
    <col min="15621" max="15621" width="10.42578125" style="414" customWidth="1"/>
    <col min="15622" max="15622" width="10.7109375" style="414" customWidth="1"/>
    <col min="15623" max="15623" width="7.85546875" style="414" customWidth="1"/>
    <col min="15624" max="15624" width="6.7109375" style="414" customWidth="1"/>
    <col min="15625" max="15625" width="45.5703125" style="414" customWidth="1"/>
    <col min="15626" max="15872" width="9.140625" style="414"/>
    <col min="15873" max="15873" width="6.7109375" style="414" customWidth="1"/>
    <col min="15874" max="15874" width="45.5703125" style="414" customWidth="1"/>
    <col min="15875" max="15875" width="9.140625" style="414"/>
    <col min="15876" max="15876" width="7.140625" style="414" customWidth="1"/>
    <col min="15877" max="15877" width="10.42578125" style="414" customWidth="1"/>
    <col min="15878" max="15878" width="10.7109375" style="414" customWidth="1"/>
    <col min="15879" max="15879" width="7.85546875" style="414" customWidth="1"/>
    <col min="15880" max="15880" width="6.7109375" style="414" customWidth="1"/>
    <col min="15881" max="15881" width="45.5703125" style="414" customWidth="1"/>
    <col min="15882" max="16128" width="9.140625" style="414"/>
    <col min="16129" max="16129" width="6.7109375" style="414" customWidth="1"/>
    <col min="16130" max="16130" width="45.5703125" style="414" customWidth="1"/>
    <col min="16131" max="16131" width="9.140625" style="414"/>
    <col min="16132" max="16132" width="7.140625" style="414" customWidth="1"/>
    <col min="16133" max="16133" width="10.42578125" style="414" customWidth="1"/>
    <col min="16134" max="16134" width="10.7109375" style="414" customWidth="1"/>
    <col min="16135" max="16135" width="7.85546875" style="414" customWidth="1"/>
    <col min="16136" max="16136" width="6.7109375" style="414" customWidth="1"/>
    <col min="16137" max="16137" width="45.5703125" style="414" customWidth="1"/>
    <col min="16138" max="16384" width="9.140625" style="414"/>
  </cols>
  <sheetData>
    <row r="1" spans="1:6" s="387" customFormat="1" ht="63.75" customHeight="1">
      <c r="A1" s="384"/>
      <c r="B1" s="384"/>
      <c r="C1" s="385"/>
      <c r="D1" s="385"/>
      <c r="E1" s="386"/>
      <c r="F1" s="386"/>
    </row>
    <row r="2" spans="1:6" s="387" customFormat="1">
      <c r="A2" s="1154" t="str">
        <f>CONCATENATE("GRAĐEVINA: ",[1]Naslovnica!A7,", ",[1]Naslovnica!A21)</f>
        <v>GRAĐEVINA: GRAĐEVINE KONJIČKOG SPORTA, REKREACIJSKO PODRUČJE JEZERA RAMINAC</v>
      </c>
      <c r="B2" s="1155"/>
      <c r="C2" s="1155"/>
      <c r="D2" s="1156"/>
      <c r="E2" s="1157" t="s">
        <v>591</v>
      </c>
      <c r="F2" s="1158"/>
    </row>
    <row r="3" spans="1:6" s="387" customFormat="1">
      <c r="A3" s="1159" t="str">
        <f>CONCATENATE("INVESTITOR: ",[1]Naslovnica!A25,", ",[1]Naslovnica!A26)</f>
        <v>INVESTITOR: DRŽAVNA ERGELA ĐAKOVO I LIPIK, Augusta Šenoe 45, 31 400 Đakovo</v>
      </c>
      <c r="B3" s="1160"/>
      <c r="C3" s="1160"/>
      <c r="D3" s="1161"/>
      <c r="E3" s="1157" t="str">
        <f>CONCATENATE("T.D.: ",[1]Naslovnica!A30)</f>
        <v>T.D.: 07-6/18</v>
      </c>
      <c r="F3" s="1158"/>
    </row>
    <row r="4" spans="1:6" s="387" customFormat="1" ht="12" customHeight="1">
      <c r="A4" s="388"/>
      <c r="B4" s="384"/>
      <c r="C4" s="385"/>
      <c r="D4" s="385"/>
      <c r="E4" s="389"/>
      <c r="F4" s="386"/>
    </row>
    <row r="5" spans="1:6" s="387" customFormat="1" ht="25.5" customHeight="1">
      <c r="A5" s="390" t="s">
        <v>0</v>
      </c>
      <c r="B5" s="391" t="s">
        <v>592</v>
      </c>
      <c r="C5" s="391" t="s">
        <v>593</v>
      </c>
      <c r="D5" s="391" t="s">
        <v>326</v>
      </c>
      <c r="E5" s="392" t="s">
        <v>594</v>
      </c>
      <c r="F5" s="393" t="s">
        <v>595</v>
      </c>
    </row>
    <row r="6" spans="1:6" s="387" customFormat="1" ht="12.75" customHeight="1">
      <c r="A6" s="384"/>
      <c r="B6" s="384"/>
      <c r="C6" s="385"/>
      <c r="D6" s="385"/>
      <c r="E6" s="386"/>
      <c r="F6" s="386"/>
    </row>
    <row r="7" spans="1:6" s="387" customFormat="1" ht="12.75" customHeight="1" thickBot="1">
      <c r="A7" s="394" t="s">
        <v>596</v>
      </c>
      <c r="B7" s="395"/>
      <c r="C7" s="396"/>
      <c r="D7" s="396"/>
      <c r="E7" s="397"/>
      <c r="F7" s="397"/>
    </row>
    <row r="8" spans="1:6" s="387" customFormat="1" ht="15.75" thickTop="1">
      <c r="A8" s="398"/>
      <c r="B8" s="399"/>
      <c r="C8" s="400"/>
      <c r="D8" s="401"/>
      <c r="E8" s="402"/>
      <c r="F8" s="15"/>
    </row>
    <row r="9" spans="1:6" s="387" customFormat="1">
      <c r="A9" s="403" t="s">
        <v>9</v>
      </c>
      <c r="B9" s="176" t="s">
        <v>597</v>
      </c>
      <c r="C9" s="404"/>
      <c r="D9" s="404"/>
      <c r="E9" s="405"/>
      <c r="F9" s="405"/>
    </row>
    <row r="10" spans="1:6" s="387" customFormat="1">
      <c r="A10" s="403"/>
      <c r="B10" s="176"/>
      <c r="C10" s="404"/>
      <c r="D10" s="404"/>
      <c r="E10" s="405"/>
      <c r="F10" s="405"/>
    </row>
    <row r="11" spans="1:6" s="387" customFormat="1" ht="25.5">
      <c r="A11" s="406"/>
      <c r="B11" s="406" t="s">
        <v>598</v>
      </c>
      <c r="C11" s="407"/>
      <c r="D11" s="407"/>
      <c r="E11" s="408"/>
      <c r="F11" s="408"/>
    </row>
    <row r="12" spans="1:6" s="387" customFormat="1">
      <c r="A12" s="406"/>
      <c r="B12" s="409"/>
      <c r="C12" s="407"/>
      <c r="D12" s="407"/>
      <c r="E12" s="408"/>
      <c r="F12" s="408"/>
    </row>
    <row r="13" spans="1:6" s="387" customFormat="1">
      <c r="A13" s="410"/>
      <c r="B13" s="411"/>
      <c r="C13" s="412"/>
      <c r="D13" s="412"/>
      <c r="E13" s="15"/>
      <c r="F13" s="15"/>
    </row>
    <row r="14" spans="1:6" s="387" customFormat="1" ht="38.25">
      <c r="A14" s="409" t="s">
        <v>599</v>
      </c>
      <c r="B14" s="406" t="s">
        <v>600</v>
      </c>
      <c r="C14" s="385" t="s">
        <v>601</v>
      </c>
      <c r="D14" s="385">
        <v>100</v>
      </c>
      <c r="E14" s="386"/>
      <c r="F14" s="386">
        <f>E14*D14</f>
        <v>0</v>
      </c>
    </row>
    <row r="15" spans="1:6" s="413" customFormat="1">
      <c r="A15" s="409"/>
      <c r="B15" s="406"/>
      <c r="C15" s="385"/>
      <c r="D15" s="385"/>
      <c r="E15" s="386"/>
      <c r="F15" s="386"/>
    </row>
    <row r="16" spans="1:6">
      <c r="A16" s="409"/>
      <c r="B16" s="406"/>
      <c r="C16" s="385"/>
    </row>
    <row r="17" spans="1:6" ht="25.5">
      <c r="A17" s="384" t="s">
        <v>602</v>
      </c>
      <c r="B17" s="384" t="s">
        <v>603</v>
      </c>
      <c r="C17" s="385"/>
    </row>
    <row r="18" spans="1:6">
      <c r="B18" s="403" t="s">
        <v>604</v>
      </c>
      <c r="C18" s="385" t="s">
        <v>331</v>
      </c>
      <c r="D18" s="385">
        <v>32</v>
      </c>
      <c r="F18" s="386">
        <f>E18*D18</f>
        <v>0</v>
      </c>
    </row>
    <row r="19" spans="1:6">
      <c r="A19" s="409"/>
      <c r="B19" s="406"/>
      <c r="C19" s="385"/>
    </row>
    <row r="20" spans="1:6">
      <c r="A20" s="409"/>
      <c r="B20" s="406"/>
      <c r="C20" s="385"/>
    </row>
    <row r="21" spans="1:6" ht="38.25">
      <c r="A21" s="384" t="s">
        <v>605</v>
      </c>
      <c r="B21" s="119" t="s">
        <v>606</v>
      </c>
      <c r="C21" s="385" t="s">
        <v>331</v>
      </c>
      <c r="D21" s="385">
        <v>8</v>
      </c>
      <c r="F21" s="386">
        <f>E21*D21</f>
        <v>0</v>
      </c>
    </row>
    <row r="22" spans="1:6">
      <c r="A22" s="409"/>
      <c r="B22" s="415"/>
      <c r="C22" s="385"/>
    </row>
    <row r="23" spans="1:6">
      <c r="A23" s="409"/>
      <c r="B23" s="406"/>
      <c r="C23" s="385"/>
    </row>
    <row r="24" spans="1:6" ht="38.25">
      <c r="A24" s="409" t="s">
        <v>607</v>
      </c>
      <c r="B24" s="406" t="s">
        <v>608</v>
      </c>
      <c r="C24" s="385"/>
    </row>
    <row r="25" spans="1:6">
      <c r="A25" s="409"/>
      <c r="B25" s="415" t="s">
        <v>609</v>
      </c>
      <c r="C25" s="385" t="s">
        <v>331</v>
      </c>
      <c r="D25" s="385">
        <v>6</v>
      </c>
      <c r="F25" s="386">
        <f>E25*D25</f>
        <v>0</v>
      </c>
    </row>
    <row r="26" spans="1:6">
      <c r="A26" s="409"/>
      <c r="B26" s="415"/>
      <c r="C26" s="385"/>
    </row>
    <row r="27" spans="1:6">
      <c r="A27" s="409"/>
      <c r="B27" s="415"/>
      <c r="C27" s="385"/>
    </row>
    <row r="28" spans="1:6" ht="25.5">
      <c r="A28" s="384" t="s">
        <v>610</v>
      </c>
      <c r="B28" s="384" t="s">
        <v>611</v>
      </c>
      <c r="C28" s="385"/>
    </row>
    <row r="29" spans="1:6">
      <c r="B29" s="384" t="s">
        <v>612</v>
      </c>
      <c r="C29" s="385" t="s">
        <v>613</v>
      </c>
      <c r="D29" s="385">
        <v>50</v>
      </c>
      <c r="F29" s="386">
        <f>E29*D29</f>
        <v>0</v>
      </c>
    </row>
    <row r="30" spans="1:6">
      <c r="C30" s="385"/>
    </row>
    <row r="31" spans="1:6">
      <c r="C31" s="385"/>
    </row>
    <row r="32" spans="1:6" ht="25.5">
      <c r="A32" s="409" t="s">
        <v>614</v>
      </c>
      <c r="B32" s="406" t="s">
        <v>615</v>
      </c>
      <c r="C32" s="385"/>
    </row>
    <row r="33" spans="1:6">
      <c r="A33" s="409"/>
      <c r="B33" s="415" t="s">
        <v>616</v>
      </c>
      <c r="C33" s="385" t="s">
        <v>21</v>
      </c>
      <c r="D33" s="385">
        <v>100</v>
      </c>
      <c r="F33" s="386">
        <f>E33*D33</f>
        <v>0</v>
      </c>
    </row>
    <row r="34" spans="1:6">
      <c r="A34" s="409"/>
      <c r="B34" s="415"/>
      <c r="C34" s="385"/>
    </row>
    <row r="35" spans="1:6">
      <c r="A35" s="409"/>
      <c r="B35" s="406"/>
      <c r="C35" s="385"/>
    </row>
    <row r="36" spans="1:6">
      <c r="A36" s="384" t="s">
        <v>617</v>
      </c>
      <c r="B36" s="384" t="s">
        <v>618</v>
      </c>
      <c r="C36" s="385"/>
    </row>
    <row r="37" spans="1:6">
      <c r="B37" s="384" t="s">
        <v>619</v>
      </c>
      <c r="C37" s="385" t="s">
        <v>601</v>
      </c>
      <c r="D37" s="385">
        <v>70</v>
      </c>
      <c r="F37" s="386">
        <f>E37*D37</f>
        <v>0</v>
      </c>
    </row>
    <row r="38" spans="1:6">
      <c r="B38" s="384" t="s">
        <v>620</v>
      </c>
      <c r="C38" s="385" t="s">
        <v>601</v>
      </c>
      <c r="D38" s="385">
        <v>30</v>
      </c>
      <c r="F38" s="386">
        <f>E38*D38</f>
        <v>0</v>
      </c>
    </row>
    <row r="39" spans="1:6">
      <c r="C39" s="385"/>
    </row>
    <row r="40" spans="1:6">
      <c r="A40" s="409"/>
      <c r="B40" s="406"/>
      <c r="C40" s="385"/>
    </row>
    <row r="41" spans="1:6">
      <c r="A41" s="409" t="s">
        <v>621</v>
      </c>
      <c r="B41" s="406" t="s">
        <v>622</v>
      </c>
      <c r="C41" s="385"/>
    </row>
    <row r="42" spans="1:6">
      <c r="A42" s="409"/>
      <c r="B42" s="415" t="s">
        <v>623</v>
      </c>
      <c r="C42" s="385" t="s">
        <v>601</v>
      </c>
      <c r="D42" s="385">
        <v>100</v>
      </c>
      <c r="F42" s="386">
        <f>E42*D42</f>
        <v>0</v>
      </c>
    </row>
    <row r="43" spans="1:6">
      <c r="A43" s="416"/>
      <c r="B43" s="406"/>
      <c r="C43" s="385"/>
    </row>
    <row r="44" spans="1:6">
      <c r="C44" s="385"/>
    </row>
    <row r="45" spans="1:6" ht="25.5">
      <c r="A45" s="384" t="s">
        <v>624</v>
      </c>
      <c r="B45" s="384" t="s">
        <v>625</v>
      </c>
      <c r="C45" s="385" t="s">
        <v>21</v>
      </c>
      <c r="D45" s="385">
        <v>1</v>
      </c>
      <c r="F45" s="386">
        <f>E45*D45</f>
        <v>0</v>
      </c>
    </row>
    <row r="46" spans="1:6">
      <c r="C46" s="385"/>
    </row>
    <row r="47" spans="1:6">
      <c r="C47" s="385"/>
    </row>
    <row r="48" spans="1:6" ht="25.5">
      <c r="A48" s="384" t="s">
        <v>626</v>
      </c>
      <c r="B48" s="384" t="s">
        <v>627</v>
      </c>
      <c r="C48" s="385" t="s">
        <v>21</v>
      </c>
      <c r="D48" s="385">
        <v>2</v>
      </c>
      <c r="F48" s="386">
        <f>E48*D48</f>
        <v>0</v>
      </c>
    </row>
    <row r="49" spans="1:7">
      <c r="C49" s="385"/>
    </row>
    <row r="50" spans="1:7">
      <c r="C50" s="385"/>
    </row>
    <row r="51" spans="1:7">
      <c r="A51" s="384" t="s">
        <v>628</v>
      </c>
      <c r="B51" s="384" t="s">
        <v>629</v>
      </c>
      <c r="C51" s="385" t="s">
        <v>331</v>
      </c>
      <c r="D51" s="385">
        <v>14</v>
      </c>
      <c r="F51" s="386">
        <f>E51*D51</f>
        <v>0</v>
      </c>
    </row>
    <row r="52" spans="1:7">
      <c r="C52" s="385"/>
    </row>
    <row r="53" spans="1:7">
      <c r="C53" s="385"/>
    </row>
    <row r="54" spans="1:7" ht="38.25">
      <c r="A54" s="409" t="s">
        <v>630</v>
      </c>
      <c r="B54" s="406" t="s">
        <v>631</v>
      </c>
      <c r="C54" s="385" t="s">
        <v>11</v>
      </c>
      <c r="D54" s="385">
        <v>1</v>
      </c>
      <c r="F54" s="386">
        <f>E54*D54</f>
        <v>0</v>
      </c>
    </row>
    <row r="55" spans="1:7">
      <c r="A55" s="409"/>
      <c r="B55" s="406"/>
      <c r="C55" s="417"/>
      <c r="D55" s="417"/>
    </row>
    <row r="56" spans="1:7">
      <c r="A56" s="409"/>
      <c r="B56" s="406"/>
      <c r="C56" s="417"/>
      <c r="D56" s="417"/>
    </row>
    <row r="57" spans="1:7">
      <c r="A57" s="409" t="s">
        <v>632</v>
      </c>
      <c r="B57" s="406" t="s">
        <v>633</v>
      </c>
      <c r="C57" s="385" t="s">
        <v>11</v>
      </c>
      <c r="D57" s="385">
        <v>1</v>
      </c>
      <c r="F57" s="386">
        <f>E57*D57</f>
        <v>0</v>
      </c>
    </row>
    <row r="58" spans="1:7">
      <c r="C58" s="385"/>
      <c r="G58" s="403"/>
    </row>
    <row r="59" spans="1:7">
      <c r="C59" s="385"/>
    </row>
    <row r="60" spans="1:7">
      <c r="A60" s="418"/>
      <c r="B60" s="418"/>
      <c r="C60" s="412"/>
      <c r="D60" s="412"/>
      <c r="E60" s="15"/>
      <c r="F60" s="15"/>
    </row>
    <row r="61" spans="1:7">
      <c r="A61" s="419" t="s">
        <v>9</v>
      </c>
      <c r="B61" s="420" t="s">
        <v>634</v>
      </c>
      <c r="C61" s="421"/>
      <c r="D61" s="421"/>
      <c r="E61" s="422"/>
      <c r="F61" s="423">
        <f>SUM(F9:F60)</f>
        <v>0</v>
      </c>
    </row>
    <row r="62" spans="1:7">
      <c r="A62" s="424" t="s">
        <v>12</v>
      </c>
      <c r="B62" s="424" t="s">
        <v>635</v>
      </c>
      <c r="C62" s="425"/>
      <c r="D62" s="425"/>
      <c r="E62" s="174"/>
      <c r="F62" s="174"/>
    </row>
    <row r="63" spans="1:7">
      <c r="A63" s="414"/>
      <c r="B63" s="414"/>
      <c r="C63" s="412"/>
      <c r="D63" s="412"/>
      <c r="E63" s="15"/>
      <c r="F63" s="15"/>
    </row>
    <row r="64" spans="1:7">
      <c r="A64" s="414"/>
      <c r="B64" s="414"/>
      <c r="C64" s="412"/>
      <c r="D64" s="412"/>
      <c r="E64" s="15"/>
      <c r="F64" s="15"/>
    </row>
    <row r="65" spans="1:6">
      <c r="A65" s="384" t="s">
        <v>636</v>
      </c>
      <c r="B65" s="426" t="s">
        <v>637</v>
      </c>
      <c r="C65" s="385"/>
    </row>
    <row r="66" spans="1:6" ht="25.5">
      <c r="B66" s="384" t="s">
        <v>638</v>
      </c>
      <c r="C66" s="385"/>
    </row>
    <row r="67" spans="1:6">
      <c r="B67" s="384" t="s">
        <v>639</v>
      </c>
      <c r="C67" s="385" t="s">
        <v>601</v>
      </c>
      <c r="D67" s="385">
        <v>70</v>
      </c>
      <c r="F67" s="386">
        <f>E67*D67</f>
        <v>0</v>
      </c>
    </row>
    <row r="68" spans="1:6">
      <c r="C68" s="385"/>
      <c r="F68" s="386">
        <f>E68*D68</f>
        <v>0</v>
      </c>
    </row>
    <row r="69" spans="1:6">
      <c r="C69" s="385"/>
      <c r="F69" s="386">
        <f>E69*D69</f>
        <v>0</v>
      </c>
    </row>
    <row r="70" spans="1:6">
      <c r="A70" s="384" t="s">
        <v>640</v>
      </c>
      <c r="B70" s="426" t="s">
        <v>641</v>
      </c>
      <c r="C70" s="385"/>
      <c r="F70" s="386">
        <f>E70*D70</f>
        <v>0</v>
      </c>
    </row>
    <row r="71" spans="1:6" ht="25.5">
      <c r="B71" s="384" t="s">
        <v>642</v>
      </c>
      <c r="C71" s="385" t="s">
        <v>601</v>
      </c>
      <c r="D71" s="385">
        <v>70</v>
      </c>
      <c r="F71" s="386">
        <f>E71*D71</f>
        <v>0</v>
      </c>
    </row>
    <row r="72" spans="1:6">
      <c r="C72" s="385"/>
    </row>
    <row r="73" spans="1:6">
      <c r="C73" s="385"/>
    </row>
    <row r="74" spans="1:6">
      <c r="C74" s="385"/>
    </row>
    <row r="75" spans="1:6">
      <c r="A75" s="427" t="s">
        <v>12</v>
      </c>
      <c r="B75" s="427" t="s">
        <v>643</v>
      </c>
      <c r="C75" s="428"/>
      <c r="D75" s="428"/>
      <c r="E75" s="423"/>
      <c r="F75" s="423">
        <f>SUM(F67:F74)</f>
        <v>0</v>
      </c>
    </row>
    <row r="76" spans="1:6">
      <c r="A76" s="429" t="s">
        <v>15</v>
      </c>
      <c r="B76" s="415" t="s">
        <v>644</v>
      </c>
      <c r="C76" s="430"/>
      <c r="D76" s="430"/>
      <c r="E76" s="431"/>
      <c r="F76" s="174"/>
    </row>
    <row r="77" spans="1:6">
      <c r="A77" s="429"/>
      <c r="B77" s="415"/>
      <c r="C77" s="430"/>
      <c r="D77" s="430"/>
      <c r="E77" s="431"/>
      <c r="F77" s="174"/>
    </row>
    <row r="78" spans="1:6">
      <c r="A78" s="429"/>
      <c r="B78" s="415"/>
      <c r="C78" s="430"/>
      <c r="D78" s="430"/>
      <c r="E78" s="431"/>
      <c r="F78" s="174"/>
    </row>
    <row r="79" spans="1:6" ht="25.5">
      <c r="A79" s="384" t="s">
        <v>645</v>
      </c>
      <c r="B79" s="384" t="s">
        <v>646</v>
      </c>
      <c r="C79" s="385"/>
    </row>
    <row r="80" spans="1:6" ht="38.25">
      <c r="B80" s="384" t="s">
        <v>647</v>
      </c>
      <c r="C80" s="385" t="s">
        <v>21</v>
      </c>
      <c r="D80" s="385">
        <v>1</v>
      </c>
      <c r="F80" s="386">
        <f>E80*D80</f>
        <v>0</v>
      </c>
    </row>
    <row r="81" spans="1:6">
      <c r="B81" s="384" t="s">
        <v>648</v>
      </c>
      <c r="C81" s="385" t="s">
        <v>21</v>
      </c>
      <c r="D81" s="385">
        <v>1</v>
      </c>
      <c r="F81" s="386">
        <f t="shared" ref="F81:F93" si="0">E81*D81</f>
        <v>0</v>
      </c>
    </row>
    <row r="82" spans="1:6">
      <c r="B82" s="384" t="s">
        <v>649</v>
      </c>
      <c r="C82" s="385" t="s">
        <v>21</v>
      </c>
      <c r="D82" s="385">
        <v>2</v>
      </c>
      <c r="F82" s="386">
        <f t="shared" si="0"/>
        <v>0</v>
      </c>
    </row>
    <row r="83" spans="1:6">
      <c r="B83" s="384" t="s">
        <v>650</v>
      </c>
      <c r="C83" s="385" t="s">
        <v>21</v>
      </c>
      <c r="D83" s="385">
        <v>1</v>
      </c>
      <c r="F83" s="386">
        <f t="shared" si="0"/>
        <v>0</v>
      </c>
    </row>
    <row r="84" spans="1:6">
      <c r="B84" s="384" t="s">
        <v>651</v>
      </c>
      <c r="C84" s="385" t="s">
        <v>21</v>
      </c>
      <c r="D84" s="385">
        <v>1</v>
      </c>
      <c r="F84" s="386">
        <f t="shared" si="0"/>
        <v>0</v>
      </c>
    </row>
    <row r="85" spans="1:6">
      <c r="B85" s="384" t="s">
        <v>652</v>
      </c>
      <c r="C85" s="385"/>
      <c r="F85" s="386">
        <f t="shared" si="0"/>
        <v>0</v>
      </c>
    </row>
    <row r="86" spans="1:6">
      <c r="B86" s="384" t="s">
        <v>653</v>
      </c>
      <c r="C86" s="385" t="s">
        <v>21</v>
      </c>
      <c r="D86" s="385">
        <v>1</v>
      </c>
      <c r="F86" s="386">
        <f t="shared" si="0"/>
        <v>0</v>
      </c>
    </row>
    <row r="87" spans="1:6">
      <c r="B87" s="384" t="s">
        <v>654</v>
      </c>
      <c r="C87" s="385" t="s">
        <v>21</v>
      </c>
      <c r="D87" s="385">
        <v>4</v>
      </c>
      <c r="F87" s="386">
        <f t="shared" si="0"/>
        <v>0</v>
      </c>
    </row>
    <row r="88" spans="1:6">
      <c r="B88" s="384" t="s">
        <v>655</v>
      </c>
      <c r="C88" s="385" t="s">
        <v>21</v>
      </c>
      <c r="D88" s="385">
        <v>9</v>
      </c>
      <c r="F88" s="386">
        <f t="shared" si="0"/>
        <v>0</v>
      </c>
    </row>
    <row r="89" spans="1:6">
      <c r="B89" s="384" t="s">
        <v>656</v>
      </c>
      <c r="C89" s="385" t="s">
        <v>21</v>
      </c>
      <c r="D89" s="385">
        <v>11</v>
      </c>
      <c r="F89" s="386">
        <f t="shared" si="0"/>
        <v>0</v>
      </c>
    </row>
    <row r="90" spans="1:6">
      <c r="B90" s="384" t="s">
        <v>657</v>
      </c>
      <c r="C90" s="385"/>
      <c r="F90" s="386">
        <f t="shared" si="0"/>
        <v>0</v>
      </c>
    </row>
    <row r="91" spans="1:6">
      <c r="B91" s="384" t="s">
        <v>658</v>
      </c>
      <c r="C91" s="385" t="s">
        <v>21</v>
      </c>
      <c r="D91" s="385">
        <v>3</v>
      </c>
      <c r="F91" s="386">
        <f t="shared" si="0"/>
        <v>0</v>
      </c>
    </row>
    <row r="92" spans="1:6">
      <c r="B92" s="384" t="s">
        <v>659</v>
      </c>
      <c r="C92" s="385" t="s">
        <v>21</v>
      </c>
      <c r="D92" s="385">
        <v>3</v>
      </c>
      <c r="F92" s="386">
        <f t="shared" si="0"/>
        <v>0</v>
      </c>
    </row>
    <row r="93" spans="1:6" ht="76.5">
      <c r="B93" s="432" t="s">
        <v>660</v>
      </c>
      <c r="C93" s="385" t="s">
        <v>11</v>
      </c>
      <c r="D93" s="385">
        <v>1</v>
      </c>
      <c r="F93" s="386">
        <f>E93*D93</f>
        <v>0</v>
      </c>
    </row>
    <row r="94" spans="1:6">
      <c r="B94" s="433"/>
      <c r="C94" s="385"/>
    </row>
    <row r="95" spans="1:6">
      <c r="B95" s="433"/>
      <c r="C95" s="385"/>
    </row>
    <row r="96" spans="1:6" ht="25.5">
      <c r="A96" s="384" t="s">
        <v>661</v>
      </c>
      <c r="B96" s="384" t="s">
        <v>662</v>
      </c>
      <c r="C96" s="385"/>
    </row>
    <row r="97" spans="2:6" ht="38.25">
      <c r="B97" s="384" t="s">
        <v>663</v>
      </c>
      <c r="C97" s="385" t="s">
        <v>21</v>
      </c>
      <c r="D97" s="385">
        <v>1</v>
      </c>
      <c r="F97" s="386">
        <f t="shared" ref="F97:F114" si="1">E97*D97</f>
        <v>0</v>
      </c>
    </row>
    <row r="98" spans="2:6">
      <c r="B98" s="384" t="s">
        <v>648</v>
      </c>
      <c r="C98" s="385" t="s">
        <v>21</v>
      </c>
      <c r="D98" s="385">
        <v>1</v>
      </c>
      <c r="F98" s="386">
        <f t="shared" si="1"/>
        <v>0</v>
      </c>
    </row>
    <row r="99" spans="2:6">
      <c r="B99" s="384" t="s">
        <v>664</v>
      </c>
      <c r="C99" s="385" t="s">
        <v>21</v>
      </c>
      <c r="D99" s="385">
        <v>1</v>
      </c>
      <c r="F99" s="386">
        <f t="shared" si="1"/>
        <v>0</v>
      </c>
    </row>
    <row r="100" spans="2:6">
      <c r="B100" s="384" t="s">
        <v>649</v>
      </c>
      <c r="C100" s="385" t="s">
        <v>21</v>
      </c>
      <c r="D100" s="385">
        <v>1</v>
      </c>
      <c r="F100" s="386">
        <f t="shared" si="1"/>
        <v>0</v>
      </c>
    </row>
    <row r="101" spans="2:6">
      <c r="B101" s="384" t="s">
        <v>650</v>
      </c>
      <c r="C101" s="385" t="s">
        <v>21</v>
      </c>
      <c r="D101" s="385">
        <v>1</v>
      </c>
      <c r="F101" s="386">
        <f t="shared" si="1"/>
        <v>0</v>
      </c>
    </row>
    <row r="102" spans="2:6">
      <c r="B102" s="384" t="s">
        <v>651</v>
      </c>
      <c r="C102" s="385" t="s">
        <v>21</v>
      </c>
      <c r="D102" s="385">
        <v>1</v>
      </c>
      <c r="F102" s="386">
        <f t="shared" si="1"/>
        <v>0</v>
      </c>
    </row>
    <row r="103" spans="2:6">
      <c r="B103" s="384" t="s">
        <v>665</v>
      </c>
      <c r="C103" s="385" t="s">
        <v>21</v>
      </c>
      <c r="D103" s="385">
        <v>1</v>
      </c>
      <c r="F103" s="386">
        <f t="shared" si="1"/>
        <v>0</v>
      </c>
    </row>
    <row r="104" spans="2:6">
      <c r="B104" s="384" t="s">
        <v>652</v>
      </c>
      <c r="C104" s="385"/>
      <c r="F104" s="386">
        <f t="shared" si="1"/>
        <v>0</v>
      </c>
    </row>
    <row r="105" spans="2:6">
      <c r="B105" s="384" t="s">
        <v>666</v>
      </c>
      <c r="C105" s="385" t="s">
        <v>21</v>
      </c>
      <c r="D105" s="385">
        <v>1</v>
      </c>
      <c r="F105" s="386">
        <f t="shared" si="1"/>
        <v>0</v>
      </c>
    </row>
    <row r="106" spans="2:6">
      <c r="B106" s="384" t="s">
        <v>653</v>
      </c>
      <c r="C106" s="385" t="s">
        <v>21</v>
      </c>
      <c r="D106" s="385">
        <v>1</v>
      </c>
      <c r="F106" s="386">
        <f t="shared" si="1"/>
        <v>0</v>
      </c>
    </row>
    <row r="107" spans="2:6">
      <c r="B107" s="384" t="s">
        <v>654</v>
      </c>
      <c r="C107" s="385" t="s">
        <v>21</v>
      </c>
      <c r="D107" s="385">
        <v>6</v>
      </c>
      <c r="F107" s="386">
        <f t="shared" si="1"/>
        <v>0</v>
      </c>
    </row>
    <row r="108" spans="2:6">
      <c r="B108" s="384" t="s">
        <v>655</v>
      </c>
      <c r="C108" s="385" t="s">
        <v>21</v>
      </c>
      <c r="D108" s="385">
        <v>19</v>
      </c>
      <c r="F108" s="386">
        <f t="shared" si="1"/>
        <v>0</v>
      </c>
    </row>
    <row r="109" spans="2:6">
      <c r="B109" s="384" t="s">
        <v>656</v>
      </c>
      <c r="C109" s="385" t="s">
        <v>21</v>
      </c>
      <c r="D109" s="385">
        <v>11</v>
      </c>
      <c r="F109" s="386">
        <f t="shared" si="1"/>
        <v>0</v>
      </c>
    </row>
    <row r="110" spans="2:6">
      <c r="B110" s="384" t="s">
        <v>657</v>
      </c>
      <c r="C110" s="385"/>
      <c r="F110" s="386">
        <f t="shared" si="1"/>
        <v>0</v>
      </c>
    </row>
    <row r="111" spans="2:6">
      <c r="B111" s="384" t="s">
        <v>658</v>
      </c>
      <c r="C111" s="385" t="s">
        <v>21</v>
      </c>
      <c r="D111" s="385">
        <v>3</v>
      </c>
      <c r="F111" s="386">
        <f t="shared" si="1"/>
        <v>0</v>
      </c>
    </row>
    <row r="112" spans="2:6">
      <c r="B112" s="384" t="s">
        <v>659</v>
      </c>
      <c r="C112" s="385" t="s">
        <v>21</v>
      </c>
      <c r="D112" s="385">
        <v>11</v>
      </c>
      <c r="F112" s="386">
        <f t="shared" si="1"/>
        <v>0</v>
      </c>
    </row>
    <row r="113" spans="1:6">
      <c r="B113" s="384" t="s">
        <v>667</v>
      </c>
      <c r="C113" s="385" t="s">
        <v>21</v>
      </c>
      <c r="D113" s="385">
        <v>2</v>
      </c>
      <c r="F113" s="386">
        <f t="shared" si="1"/>
        <v>0</v>
      </c>
    </row>
    <row r="114" spans="1:6" ht="76.5">
      <c r="B114" s="432" t="s">
        <v>660</v>
      </c>
      <c r="C114" s="385" t="s">
        <v>11</v>
      </c>
      <c r="D114" s="385">
        <v>1</v>
      </c>
      <c r="F114" s="386">
        <f t="shared" si="1"/>
        <v>0</v>
      </c>
    </row>
    <row r="115" spans="1:6">
      <c r="B115" s="433"/>
      <c r="C115" s="385"/>
    </row>
    <row r="116" spans="1:6">
      <c r="B116" s="433"/>
      <c r="C116" s="385"/>
    </row>
    <row r="117" spans="1:6">
      <c r="B117" s="433"/>
      <c r="C117" s="385"/>
    </row>
    <row r="118" spans="1:6">
      <c r="B118" s="433"/>
      <c r="C118" s="385"/>
    </row>
    <row r="119" spans="1:6">
      <c r="A119" s="419" t="s">
        <v>15</v>
      </c>
      <c r="B119" s="420" t="s">
        <v>668</v>
      </c>
      <c r="C119" s="434"/>
      <c r="D119" s="434"/>
      <c r="E119" s="435"/>
      <c r="F119" s="436">
        <f>SUM(F77:F118)</f>
        <v>0</v>
      </c>
    </row>
    <row r="120" spans="1:6">
      <c r="A120" s="403" t="s">
        <v>18</v>
      </c>
      <c r="B120" s="403" t="s">
        <v>669</v>
      </c>
      <c r="C120" s="437"/>
      <c r="D120" s="438"/>
      <c r="E120" s="174"/>
    </row>
    <row r="121" spans="1:6">
      <c r="A121" s="403"/>
      <c r="B121" s="403"/>
      <c r="C121" s="437"/>
      <c r="D121" s="438"/>
      <c r="E121" s="174"/>
    </row>
    <row r="122" spans="1:6">
      <c r="A122" s="439" t="s">
        <v>670</v>
      </c>
      <c r="B122" s="403" t="s">
        <v>671</v>
      </c>
      <c r="C122" s="437"/>
      <c r="D122" s="438"/>
      <c r="E122" s="174"/>
    </row>
    <row r="123" spans="1:6">
      <c r="A123" s="439"/>
      <c r="B123" s="403"/>
      <c r="C123" s="437"/>
      <c r="D123" s="438"/>
      <c r="E123" s="174"/>
    </row>
    <row r="124" spans="1:6">
      <c r="A124" s="403"/>
      <c r="C124" s="437"/>
      <c r="D124" s="438"/>
      <c r="E124" s="174"/>
    </row>
    <row r="125" spans="1:6" ht="140.25">
      <c r="A125" s="384" t="s">
        <v>672</v>
      </c>
      <c r="B125" s="440" t="s">
        <v>673</v>
      </c>
      <c r="C125" s="441" t="s">
        <v>601</v>
      </c>
      <c r="D125" s="412">
        <v>90</v>
      </c>
      <c r="E125" s="15"/>
      <c r="F125" s="386">
        <f>E125*D125</f>
        <v>0</v>
      </c>
    </row>
    <row r="126" spans="1:6" ht="38.25">
      <c r="B126" s="440" t="s">
        <v>674</v>
      </c>
      <c r="C126" s="437"/>
      <c r="D126" s="438"/>
      <c r="E126" s="174"/>
      <c r="F126" s="386">
        <f t="shared" ref="F126:F191" si="2">E126*D126</f>
        <v>0</v>
      </c>
    </row>
    <row r="127" spans="1:6">
      <c r="B127" s="384" t="s">
        <v>675</v>
      </c>
      <c r="C127" s="437"/>
      <c r="D127" s="438"/>
      <c r="E127" s="174"/>
      <c r="F127" s="386">
        <f t="shared" si="2"/>
        <v>0</v>
      </c>
    </row>
    <row r="128" spans="1:6">
      <c r="B128" s="442"/>
      <c r="C128" s="437"/>
      <c r="D128" s="438"/>
      <c r="E128" s="174"/>
      <c r="F128" s="386">
        <f t="shared" si="2"/>
        <v>0</v>
      </c>
    </row>
    <row r="129" spans="1:6">
      <c r="B129" s="442"/>
      <c r="C129" s="437"/>
      <c r="D129" s="438"/>
      <c r="E129" s="174"/>
      <c r="F129" s="386">
        <f t="shared" si="2"/>
        <v>0</v>
      </c>
    </row>
    <row r="130" spans="1:6">
      <c r="B130" s="440"/>
      <c r="C130" s="437"/>
      <c r="D130" s="438"/>
      <c r="E130" s="174"/>
      <c r="F130" s="386">
        <f t="shared" si="2"/>
        <v>0</v>
      </c>
    </row>
    <row r="131" spans="1:6" ht="25.5">
      <c r="B131" s="443" t="s">
        <v>676</v>
      </c>
      <c r="C131" s="437"/>
      <c r="D131" s="438"/>
      <c r="E131" s="174"/>
      <c r="F131" s="386">
        <f t="shared" si="2"/>
        <v>0</v>
      </c>
    </row>
    <row r="132" spans="1:6" ht="409.5">
      <c r="B132" s="444" t="s">
        <v>677</v>
      </c>
      <c r="C132" s="437"/>
      <c r="D132" s="438"/>
      <c r="E132" s="15"/>
      <c r="F132" s="386">
        <f t="shared" si="2"/>
        <v>0</v>
      </c>
    </row>
    <row r="133" spans="1:6">
      <c r="B133" s="445"/>
      <c r="C133" s="437"/>
      <c r="D133" s="438"/>
      <c r="E133" s="174"/>
      <c r="F133" s="386">
        <f t="shared" si="2"/>
        <v>0</v>
      </c>
    </row>
    <row r="134" spans="1:6">
      <c r="C134" s="437"/>
      <c r="D134" s="438"/>
      <c r="E134" s="174"/>
      <c r="F134" s="386">
        <f t="shared" si="2"/>
        <v>0</v>
      </c>
    </row>
    <row r="135" spans="1:6" ht="154.5">
      <c r="A135" s="384" t="s">
        <v>678</v>
      </c>
      <c r="B135" s="440" t="s">
        <v>679</v>
      </c>
      <c r="C135" s="412" t="s">
        <v>21</v>
      </c>
      <c r="D135" s="412">
        <v>19</v>
      </c>
      <c r="E135" s="15"/>
      <c r="F135" s="386">
        <f t="shared" si="2"/>
        <v>0</v>
      </c>
    </row>
    <row r="136" spans="1:6" ht="38.25">
      <c r="B136" s="440" t="s">
        <v>680</v>
      </c>
      <c r="C136" s="446"/>
      <c r="D136" s="446"/>
      <c r="E136" s="447"/>
      <c r="F136" s="386">
        <f t="shared" si="2"/>
        <v>0</v>
      </c>
    </row>
    <row r="137" spans="1:6">
      <c r="B137" s="440" t="s">
        <v>675</v>
      </c>
      <c r="C137" s="446"/>
      <c r="D137" s="446"/>
      <c r="E137" s="447"/>
      <c r="F137" s="386">
        <f t="shared" si="2"/>
        <v>0</v>
      </c>
    </row>
    <row r="138" spans="1:6">
      <c r="B138" s="448"/>
      <c r="C138" s="446"/>
      <c r="D138" s="446"/>
      <c r="E138" s="447"/>
      <c r="F138" s="386">
        <f t="shared" si="2"/>
        <v>0</v>
      </c>
    </row>
    <row r="139" spans="1:6">
      <c r="B139" s="448"/>
      <c r="C139" s="446"/>
      <c r="D139" s="446"/>
      <c r="E139" s="447"/>
      <c r="F139" s="386">
        <f t="shared" si="2"/>
        <v>0</v>
      </c>
    </row>
    <row r="140" spans="1:6" ht="25.5">
      <c r="B140" s="443" t="s">
        <v>676</v>
      </c>
      <c r="C140" s="446"/>
      <c r="D140" s="446"/>
      <c r="E140" s="447"/>
      <c r="F140" s="386">
        <f t="shared" si="2"/>
        <v>0</v>
      </c>
    </row>
    <row r="141" spans="1:6" ht="306">
      <c r="B141" s="449" t="s">
        <v>681</v>
      </c>
      <c r="C141" s="412"/>
      <c r="D141" s="412"/>
      <c r="E141" s="15"/>
      <c r="F141" s="386">
        <f t="shared" si="2"/>
        <v>0</v>
      </c>
    </row>
    <row r="142" spans="1:6">
      <c r="B142" s="403"/>
      <c r="C142" s="385"/>
      <c r="F142" s="386">
        <f t="shared" si="2"/>
        <v>0</v>
      </c>
    </row>
    <row r="143" spans="1:6">
      <c r="B143" s="403"/>
      <c r="C143" s="385"/>
      <c r="F143" s="386">
        <f t="shared" si="2"/>
        <v>0</v>
      </c>
    </row>
    <row r="144" spans="1:6" ht="127.5">
      <c r="A144" s="384" t="s">
        <v>682</v>
      </c>
      <c r="B144" s="450" t="s">
        <v>683</v>
      </c>
      <c r="C144" s="412" t="s">
        <v>21</v>
      </c>
      <c r="D144" s="412">
        <v>32</v>
      </c>
      <c r="E144" s="15"/>
      <c r="F144" s="386">
        <f t="shared" si="2"/>
        <v>0</v>
      </c>
    </row>
    <row r="145" spans="1:6" ht="38.25">
      <c r="B145" s="440" t="s">
        <v>684</v>
      </c>
      <c r="C145" s="446"/>
      <c r="D145" s="446"/>
      <c r="E145" s="15"/>
      <c r="F145" s="386">
        <f t="shared" si="2"/>
        <v>0</v>
      </c>
    </row>
    <row r="146" spans="1:6">
      <c r="B146" s="440" t="s">
        <v>675</v>
      </c>
      <c r="C146" s="446"/>
      <c r="D146" s="446"/>
      <c r="E146" s="15"/>
      <c r="F146" s="386">
        <f t="shared" si="2"/>
        <v>0</v>
      </c>
    </row>
    <row r="147" spans="1:6">
      <c r="B147" s="448"/>
      <c r="C147" s="446"/>
      <c r="D147" s="446"/>
      <c r="E147" s="15"/>
      <c r="F147" s="386">
        <f t="shared" si="2"/>
        <v>0</v>
      </c>
    </row>
    <row r="148" spans="1:6">
      <c r="B148" s="448"/>
      <c r="C148" s="446"/>
      <c r="D148" s="446"/>
      <c r="E148" s="15"/>
      <c r="F148" s="386">
        <f t="shared" si="2"/>
        <v>0</v>
      </c>
    </row>
    <row r="149" spans="1:6" ht="25.5">
      <c r="B149" s="443" t="s">
        <v>676</v>
      </c>
      <c r="C149" s="446"/>
      <c r="D149" s="446"/>
      <c r="E149" s="15"/>
      <c r="F149" s="386">
        <f t="shared" si="2"/>
        <v>0</v>
      </c>
    </row>
    <row r="150" spans="1:6" ht="409.5">
      <c r="B150" s="444" t="s">
        <v>685</v>
      </c>
      <c r="C150" s="412"/>
      <c r="D150" s="412"/>
      <c r="E150" s="15"/>
      <c r="F150" s="386">
        <f t="shared" si="2"/>
        <v>0</v>
      </c>
    </row>
    <row r="151" spans="1:6">
      <c r="B151" s="403"/>
      <c r="C151" s="385"/>
      <c r="E151" s="15"/>
      <c r="F151" s="386">
        <f t="shared" si="2"/>
        <v>0</v>
      </c>
    </row>
    <row r="152" spans="1:6">
      <c r="B152" s="403"/>
      <c r="C152" s="385"/>
      <c r="E152" s="15"/>
      <c r="F152" s="386">
        <f t="shared" si="2"/>
        <v>0</v>
      </c>
    </row>
    <row r="153" spans="1:6" ht="127.5">
      <c r="A153" s="384" t="s">
        <v>686</v>
      </c>
      <c r="B153" s="450" t="s">
        <v>687</v>
      </c>
      <c r="C153" s="412" t="s">
        <v>21</v>
      </c>
      <c r="D153" s="412">
        <v>4</v>
      </c>
      <c r="E153" s="15"/>
      <c r="F153" s="386">
        <f t="shared" si="2"/>
        <v>0</v>
      </c>
    </row>
    <row r="154" spans="1:6" ht="38.25">
      <c r="B154" s="440" t="s">
        <v>688</v>
      </c>
      <c r="C154" s="446"/>
      <c r="D154" s="446"/>
      <c r="E154" s="15"/>
      <c r="F154" s="386">
        <f t="shared" si="2"/>
        <v>0</v>
      </c>
    </row>
    <row r="155" spans="1:6">
      <c r="B155" s="440" t="s">
        <v>675</v>
      </c>
      <c r="C155" s="446"/>
      <c r="D155" s="446"/>
      <c r="E155" s="15"/>
      <c r="F155" s="386">
        <f t="shared" si="2"/>
        <v>0</v>
      </c>
    </row>
    <row r="156" spans="1:6">
      <c r="B156" s="448"/>
      <c r="C156" s="446"/>
      <c r="D156" s="446"/>
      <c r="E156" s="15"/>
      <c r="F156" s="386">
        <f t="shared" si="2"/>
        <v>0</v>
      </c>
    </row>
    <row r="157" spans="1:6">
      <c r="B157" s="448"/>
      <c r="C157" s="446"/>
      <c r="D157" s="446"/>
      <c r="E157" s="15"/>
      <c r="F157" s="386">
        <f t="shared" si="2"/>
        <v>0</v>
      </c>
    </row>
    <row r="158" spans="1:6" ht="25.5">
      <c r="B158" s="443" t="s">
        <v>676</v>
      </c>
      <c r="C158" s="446"/>
      <c r="D158" s="446"/>
      <c r="E158" s="15"/>
      <c r="F158" s="386">
        <f t="shared" si="2"/>
        <v>0</v>
      </c>
    </row>
    <row r="159" spans="1:6" ht="409.5">
      <c r="B159" s="444" t="s">
        <v>689</v>
      </c>
      <c r="C159" s="412"/>
      <c r="D159" s="412"/>
      <c r="E159" s="15"/>
      <c r="F159" s="386">
        <f t="shared" si="2"/>
        <v>0</v>
      </c>
    </row>
    <row r="160" spans="1:6">
      <c r="B160" s="403"/>
      <c r="C160" s="385"/>
      <c r="E160" s="15"/>
      <c r="F160" s="386">
        <f t="shared" si="2"/>
        <v>0</v>
      </c>
    </row>
    <row r="161" spans="1:6">
      <c r="C161" s="385"/>
      <c r="E161" s="15"/>
      <c r="F161" s="386">
        <f t="shared" si="2"/>
        <v>0</v>
      </c>
    </row>
    <row r="162" spans="1:6" ht="127.5">
      <c r="A162" s="384" t="s">
        <v>690</v>
      </c>
      <c r="B162" s="440" t="s">
        <v>691</v>
      </c>
      <c r="C162" s="412" t="s">
        <v>21</v>
      </c>
      <c r="D162" s="412">
        <v>13</v>
      </c>
      <c r="E162" s="15"/>
      <c r="F162" s="386">
        <f t="shared" si="2"/>
        <v>0</v>
      </c>
    </row>
    <row r="163" spans="1:6" ht="38.25">
      <c r="B163" s="440" t="s">
        <v>692</v>
      </c>
      <c r="C163" s="446"/>
      <c r="D163" s="446"/>
      <c r="E163" s="447"/>
      <c r="F163" s="386">
        <f t="shared" si="2"/>
        <v>0</v>
      </c>
    </row>
    <row r="164" spans="1:6">
      <c r="B164" s="440" t="s">
        <v>675</v>
      </c>
      <c r="C164" s="446"/>
      <c r="D164" s="446"/>
      <c r="E164" s="447"/>
      <c r="F164" s="386">
        <f t="shared" si="2"/>
        <v>0</v>
      </c>
    </row>
    <row r="165" spans="1:6">
      <c r="B165" s="448"/>
      <c r="C165" s="446"/>
      <c r="D165" s="446"/>
      <c r="E165" s="447"/>
      <c r="F165" s="386">
        <f t="shared" si="2"/>
        <v>0</v>
      </c>
    </row>
    <row r="166" spans="1:6">
      <c r="B166" s="448"/>
      <c r="C166" s="446"/>
      <c r="D166" s="446"/>
      <c r="E166" s="447"/>
      <c r="F166" s="386">
        <f t="shared" si="2"/>
        <v>0</v>
      </c>
    </row>
    <row r="167" spans="1:6" ht="25.5">
      <c r="B167" s="443" t="s">
        <v>676</v>
      </c>
      <c r="C167" s="446"/>
      <c r="D167" s="446"/>
      <c r="E167" s="447"/>
      <c r="F167" s="386">
        <f t="shared" si="2"/>
        <v>0</v>
      </c>
    </row>
    <row r="168" spans="1:6" ht="382.5">
      <c r="B168" s="449" t="s">
        <v>693</v>
      </c>
      <c r="C168" s="412"/>
      <c r="D168" s="412"/>
      <c r="E168" s="15"/>
      <c r="F168" s="386">
        <f t="shared" si="2"/>
        <v>0</v>
      </c>
    </row>
    <row r="169" spans="1:6">
      <c r="C169" s="385"/>
      <c r="E169" s="15"/>
      <c r="F169" s="386">
        <f t="shared" si="2"/>
        <v>0</v>
      </c>
    </row>
    <row r="170" spans="1:6">
      <c r="C170" s="385"/>
      <c r="E170" s="15"/>
      <c r="F170" s="386">
        <f t="shared" si="2"/>
        <v>0</v>
      </c>
    </row>
    <row r="171" spans="1:6" ht="51">
      <c r="A171" s="384" t="s">
        <v>694</v>
      </c>
      <c r="B171" s="450" t="s">
        <v>695</v>
      </c>
      <c r="C171" s="412" t="s">
        <v>21</v>
      </c>
      <c r="D171" s="412">
        <v>3</v>
      </c>
      <c r="E171" s="15"/>
      <c r="F171" s="386">
        <f t="shared" si="2"/>
        <v>0</v>
      </c>
    </row>
    <row r="172" spans="1:6" ht="38.25">
      <c r="B172" s="440" t="s">
        <v>696</v>
      </c>
      <c r="C172" s="446"/>
      <c r="D172" s="446"/>
      <c r="E172" s="447"/>
      <c r="F172" s="386">
        <f t="shared" si="2"/>
        <v>0</v>
      </c>
    </row>
    <row r="173" spans="1:6">
      <c r="B173" s="440" t="s">
        <v>675</v>
      </c>
      <c r="C173" s="446"/>
      <c r="D173" s="446"/>
      <c r="E173" s="447"/>
      <c r="F173" s="386">
        <f t="shared" si="2"/>
        <v>0</v>
      </c>
    </row>
    <row r="174" spans="1:6">
      <c r="B174" s="448"/>
      <c r="C174" s="446"/>
      <c r="D174" s="446"/>
      <c r="E174" s="447"/>
      <c r="F174" s="386">
        <f t="shared" si="2"/>
        <v>0</v>
      </c>
    </row>
    <row r="175" spans="1:6">
      <c r="B175" s="448"/>
      <c r="C175" s="446"/>
      <c r="D175" s="446"/>
      <c r="E175" s="447"/>
      <c r="F175" s="386">
        <f t="shared" si="2"/>
        <v>0</v>
      </c>
    </row>
    <row r="176" spans="1:6" ht="25.5">
      <c r="B176" s="443" t="s">
        <v>676</v>
      </c>
      <c r="C176" s="446"/>
      <c r="D176" s="446"/>
      <c r="E176" s="447"/>
      <c r="F176" s="386">
        <f t="shared" si="2"/>
        <v>0</v>
      </c>
    </row>
    <row r="177" spans="1:6" ht="408">
      <c r="B177" s="444" t="s">
        <v>697</v>
      </c>
      <c r="C177" s="412"/>
      <c r="D177" s="412"/>
      <c r="E177" s="15"/>
      <c r="F177" s="386">
        <f t="shared" si="2"/>
        <v>0</v>
      </c>
    </row>
    <row r="178" spans="1:6" ht="63.75">
      <c r="B178" s="444" t="s">
        <v>698</v>
      </c>
      <c r="C178" s="412"/>
      <c r="D178" s="412"/>
      <c r="E178" s="15"/>
    </row>
    <row r="179" spans="1:6">
      <c r="B179" s="444"/>
      <c r="C179" s="412"/>
      <c r="D179" s="412"/>
      <c r="E179" s="15"/>
    </row>
    <row r="180" spans="1:6">
      <c r="C180" s="385"/>
      <c r="E180" s="15"/>
      <c r="F180" s="386">
        <f t="shared" si="2"/>
        <v>0</v>
      </c>
    </row>
    <row r="181" spans="1:6" ht="76.5">
      <c r="A181" s="384" t="s">
        <v>699</v>
      </c>
      <c r="B181" s="450" t="s">
        <v>700</v>
      </c>
      <c r="C181" s="412" t="s">
        <v>21</v>
      </c>
      <c r="D181" s="412">
        <v>1</v>
      </c>
      <c r="E181" s="15"/>
      <c r="F181" s="386">
        <f t="shared" si="2"/>
        <v>0</v>
      </c>
    </row>
    <row r="182" spans="1:6" ht="38.25">
      <c r="B182" s="440" t="s">
        <v>701</v>
      </c>
      <c r="C182" s="446"/>
      <c r="D182" s="446"/>
      <c r="E182" s="447"/>
      <c r="F182" s="386">
        <f t="shared" si="2"/>
        <v>0</v>
      </c>
    </row>
    <row r="183" spans="1:6">
      <c r="B183" s="440" t="s">
        <v>675</v>
      </c>
      <c r="C183" s="446"/>
      <c r="D183" s="446"/>
      <c r="E183" s="447"/>
      <c r="F183" s="386">
        <f t="shared" si="2"/>
        <v>0</v>
      </c>
    </row>
    <row r="184" spans="1:6">
      <c r="B184" s="448"/>
      <c r="C184" s="446"/>
      <c r="D184" s="446"/>
      <c r="E184" s="447"/>
      <c r="F184" s="386">
        <f t="shared" si="2"/>
        <v>0</v>
      </c>
    </row>
    <row r="185" spans="1:6">
      <c r="B185" s="448"/>
      <c r="C185" s="446"/>
      <c r="D185" s="446"/>
      <c r="E185" s="447"/>
      <c r="F185" s="386">
        <f t="shared" si="2"/>
        <v>0</v>
      </c>
    </row>
    <row r="186" spans="1:6" ht="25.5">
      <c r="B186" s="443" t="s">
        <v>676</v>
      </c>
      <c r="C186" s="446"/>
      <c r="D186" s="446"/>
      <c r="E186" s="447"/>
      <c r="F186" s="386">
        <f t="shared" si="2"/>
        <v>0</v>
      </c>
    </row>
    <row r="187" spans="1:6" ht="409.5">
      <c r="B187" s="444" t="s">
        <v>702</v>
      </c>
      <c r="C187" s="412"/>
      <c r="D187" s="412"/>
      <c r="E187" s="15"/>
      <c r="F187" s="386">
        <f t="shared" si="2"/>
        <v>0</v>
      </c>
    </row>
    <row r="188" spans="1:6">
      <c r="C188" s="385"/>
      <c r="E188" s="15"/>
      <c r="F188" s="386">
        <f t="shared" si="2"/>
        <v>0</v>
      </c>
    </row>
    <row r="189" spans="1:6" ht="102">
      <c r="A189" s="384" t="s">
        <v>703</v>
      </c>
      <c r="B189" s="440" t="s">
        <v>704</v>
      </c>
      <c r="C189" s="412" t="s">
        <v>21</v>
      </c>
      <c r="D189" s="412">
        <v>15</v>
      </c>
      <c r="E189" s="15"/>
      <c r="F189" s="386">
        <f t="shared" si="2"/>
        <v>0</v>
      </c>
    </row>
    <row r="190" spans="1:6" ht="38.25">
      <c r="B190" s="440" t="s">
        <v>705</v>
      </c>
      <c r="C190" s="446"/>
      <c r="D190" s="446"/>
      <c r="E190" s="447"/>
      <c r="F190" s="386">
        <f t="shared" si="2"/>
        <v>0</v>
      </c>
    </row>
    <row r="191" spans="1:6">
      <c r="B191" s="440" t="s">
        <v>675</v>
      </c>
      <c r="C191" s="446"/>
      <c r="D191" s="446"/>
      <c r="E191" s="447"/>
      <c r="F191" s="386">
        <f t="shared" si="2"/>
        <v>0</v>
      </c>
    </row>
    <row r="192" spans="1:6">
      <c r="B192" s="448"/>
      <c r="C192" s="446"/>
      <c r="D192" s="446"/>
      <c r="E192" s="447"/>
      <c r="F192" s="386">
        <f t="shared" ref="F192:F255" si="3">E192*D192</f>
        <v>0</v>
      </c>
    </row>
    <row r="193" spans="1:6">
      <c r="B193" s="448"/>
      <c r="C193" s="446"/>
      <c r="D193" s="446"/>
      <c r="E193" s="447"/>
      <c r="F193" s="386">
        <f t="shared" si="3"/>
        <v>0</v>
      </c>
    </row>
    <row r="194" spans="1:6" ht="25.5">
      <c r="B194" s="443" t="s">
        <v>676</v>
      </c>
      <c r="C194" s="446"/>
      <c r="D194" s="446"/>
      <c r="E194" s="447"/>
      <c r="F194" s="386">
        <f t="shared" si="3"/>
        <v>0</v>
      </c>
    </row>
    <row r="195" spans="1:6" ht="357">
      <c r="B195" s="449" t="s">
        <v>706</v>
      </c>
      <c r="C195" s="412"/>
      <c r="D195" s="412"/>
      <c r="E195" s="15"/>
      <c r="F195" s="386">
        <f t="shared" si="3"/>
        <v>0</v>
      </c>
    </row>
    <row r="196" spans="1:6" s="451" customFormat="1">
      <c r="A196" s="384"/>
      <c r="B196" s="384"/>
      <c r="C196" s="385"/>
      <c r="D196" s="385"/>
      <c r="E196" s="15"/>
      <c r="F196" s="386">
        <f t="shared" si="3"/>
        <v>0</v>
      </c>
    </row>
    <row r="197" spans="1:6" s="451" customFormat="1">
      <c r="A197" s="384"/>
      <c r="B197" s="384"/>
      <c r="C197" s="385"/>
      <c r="D197" s="385"/>
      <c r="E197" s="15"/>
      <c r="F197" s="386">
        <f t="shared" si="3"/>
        <v>0</v>
      </c>
    </row>
    <row r="198" spans="1:6" s="451" customFormat="1" ht="180">
      <c r="A198" s="384" t="s">
        <v>707</v>
      </c>
      <c r="B198" s="450" t="s">
        <v>708</v>
      </c>
      <c r="C198" s="412" t="s">
        <v>21</v>
      </c>
      <c r="D198" s="412">
        <v>1</v>
      </c>
      <c r="E198" s="15"/>
      <c r="F198" s="386">
        <f t="shared" si="3"/>
        <v>0</v>
      </c>
    </row>
    <row r="199" spans="1:6" ht="38.25">
      <c r="B199" s="440" t="s">
        <v>709</v>
      </c>
      <c r="C199" s="446"/>
      <c r="D199" s="446"/>
      <c r="E199" s="447"/>
      <c r="F199" s="386">
        <f t="shared" si="3"/>
        <v>0</v>
      </c>
    </row>
    <row r="200" spans="1:6">
      <c r="B200" s="440" t="s">
        <v>675</v>
      </c>
      <c r="C200" s="446"/>
      <c r="D200" s="446"/>
      <c r="E200" s="447"/>
      <c r="F200" s="386">
        <f t="shared" si="3"/>
        <v>0</v>
      </c>
    </row>
    <row r="201" spans="1:6">
      <c r="B201" s="448"/>
      <c r="C201" s="446"/>
      <c r="D201" s="446"/>
      <c r="E201" s="447"/>
      <c r="F201" s="386">
        <f t="shared" si="3"/>
        <v>0</v>
      </c>
    </row>
    <row r="202" spans="1:6">
      <c r="B202" s="448"/>
      <c r="C202" s="446"/>
      <c r="D202" s="446"/>
      <c r="E202" s="447"/>
      <c r="F202" s="386">
        <f t="shared" si="3"/>
        <v>0</v>
      </c>
    </row>
    <row r="203" spans="1:6" ht="25.5">
      <c r="B203" s="443" t="s">
        <v>676</v>
      </c>
      <c r="C203" s="446"/>
      <c r="D203" s="446"/>
      <c r="E203" s="447"/>
      <c r="F203" s="386">
        <f t="shared" si="3"/>
        <v>0</v>
      </c>
    </row>
    <row r="204" spans="1:6" ht="395.25">
      <c r="B204" s="444" t="s">
        <v>710</v>
      </c>
      <c r="C204" s="412"/>
      <c r="D204" s="412"/>
      <c r="E204" s="15"/>
      <c r="F204" s="386">
        <f t="shared" si="3"/>
        <v>0</v>
      </c>
    </row>
    <row r="205" spans="1:6">
      <c r="B205" s="403"/>
      <c r="C205" s="385"/>
      <c r="E205" s="15"/>
      <c r="F205" s="386">
        <f t="shared" si="3"/>
        <v>0</v>
      </c>
    </row>
    <row r="206" spans="1:6">
      <c r="B206" s="403"/>
      <c r="C206" s="385"/>
      <c r="E206" s="15"/>
      <c r="F206" s="386">
        <f t="shared" si="3"/>
        <v>0</v>
      </c>
    </row>
    <row r="207" spans="1:6" ht="180">
      <c r="A207" s="384" t="s">
        <v>711</v>
      </c>
      <c r="B207" s="450" t="s">
        <v>712</v>
      </c>
      <c r="C207" s="412" t="s">
        <v>21</v>
      </c>
      <c r="D207" s="412">
        <v>1</v>
      </c>
      <c r="E207" s="15"/>
      <c r="F207" s="386">
        <f t="shared" si="3"/>
        <v>0</v>
      </c>
    </row>
    <row r="208" spans="1:6" ht="38.25">
      <c r="B208" s="440" t="s">
        <v>713</v>
      </c>
      <c r="C208" s="446"/>
      <c r="D208" s="446"/>
      <c r="E208" s="447"/>
      <c r="F208" s="386">
        <f t="shared" si="3"/>
        <v>0</v>
      </c>
    </row>
    <row r="209" spans="1:6">
      <c r="B209" s="440" t="s">
        <v>675</v>
      </c>
      <c r="C209" s="446"/>
      <c r="D209" s="446"/>
      <c r="E209" s="447"/>
      <c r="F209" s="386">
        <f t="shared" si="3"/>
        <v>0</v>
      </c>
    </row>
    <row r="210" spans="1:6">
      <c r="B210" s="448"/>
      <c r="C210" s="446"/>
      <c r="D210" s="446"/>
      <c r="E210" s="447"/>
      <c r="F210" s="386">
        <f t="shared" si="3"/>
        <v>0</v>
      </c>
    </row>
    <row r="211" spans="1:6">
      <c r="B211" s="448"/>
      <c r="C211" s="446"/>
      <c r="D211" s="446"/>
      <c r="E211" s="447"/>
      <c r="F211" s="386">
        <f t="shared" si="3"/>
        <v>0</v>
      </c>
    </row>
    <row r="212" spans="1:6" ht="25.5">
      <c r="B212" s="443" t="s">
        <v>676</v>
      </c>
      <c r="C212" s="446"/>
      <c r="D212" s="446"/>
      <c r="E212" s="447"/>
      <c r="F212" s="386">
        <f t="shared" si="3"/>
        <v>0</v>
      </c>
    </row>
    <row r="213" spans="1:6" ht="395.25">
      <c r="B213" s="444" t="s">
        <v>714</v>
      </c>
      <c r="C213" s="412"/>
      <c r="D213" s="412"/>
      <c r="E213" s="15"/>
      <c r="F213" s="386">
        <f t="shared" si="3"/>
        <v>0</v>
      </c>
    </row>
    <row r="214" spans="1:6">
      <c r="B214" s="403"/>
      <c r="C214" s="385"/>
      <c r="E214" s="15"/>
      <c r="F214" s="386">
        <f t="shared" si="3"/>
        <v>0</v>
      </c>
    </row>
    <row r="215" spans="1:6">
      <c r="B215" s="403"/>
      <c r="C215" s="385"/>
      <c r="E215" s="15"/>
      <c r="F215" s="386">
        <f t="shared" si="3"/>
        <v>0</v>
      </c>
    </row>
    <row r="216" spans="1:6" ht="168.75">
      <c r="A216" s="384" t="s">
        <v>715</v>
      </c>
      <c r="B216" s="450" t="s">
        <v>716</v>
      </c>
      <c r="C216" s="412" t="s">
        <v>21</v>
      </c>
      <c r="D216" s="412">
        <v>8</v>
      </c>
      <c r="E216" s="15"/>
      <c r="F216" s="386">
        <f t="shared" si="3"/>
        <v>0</v>
      </c>
    </row>
    <row r="217" spans="1:6" ht="38.25">
      <c r="B217" s="440" t="s">
        <v>717</v>
      </c>
      <c r="C217" s="446"/>
      <c r="D217" s="446"/>
      <c r="E217" s="447"/>
      <c r="F217" s="386">
        <f t="shared" si="3"/>
        <v>0</v>
      </c>
    </row>
    <row r="218" spans="1:6">
      <c r="B218" s="440" t="s">
        <v>675</v>
      </c>
      <c r="C218" s="446"/>
      <c r="D218" s="446"/>
      <c r="E218" s="447"/>
      <c r="F218" s="386">
        <f t="shared" si="3"/>
        <v>0</v>
      </c>
    </row>
    <row r="219" spans="1:6">
      <c r="B219" s="448"/>
      <c r="C219" s="446"/>
      <c r="D219" s="446"/>
      <c r="E219" s="447"/>
      <c r="F219" s="386">
        <f t="shared" si="3"/>
        <v>0</v>
      </c>
    </row>
    <row r="220" spans="1:6">
      <c r="B220" s="448"/>
      <c r="C220" s="446"/>
      <c r="D220" s="446"/>
      <c r="E220" s="447"/>
      <c r="F220" s="386">
        <f t="shared" si="3"/>
        <v>0</v>
      </c>
    </row>
    <row r="221" spans="1:6" ht="25.5">
      <c r="B221" s="443" t="s">
        <v>676</v>
      </c>
      <c r="C221" s="446"/>
      <c r="D221" s="446"/>
      <c r="E221" s="447"/>
      <c r="F221" s="386">
        <f t="shared" si="3"/>
        <v>0</v>
      </c>
    </row>
    <row r="222" spans="1:6" ht="358.5">
      <c r="B222" s="444" t="s">
        <v>718</v>
      </c>
      <c r="C222" s="412"/>
      <c r="D222" s="412"/>
      <c r="E222" s="15"/>
      <c r="F222" s="386">
        <f t="shared" si="3"/>
        <v>0</v>
      </c>
    </row>
    <row r="223" spans="1:6">
      <c r="B223" s="403"/>
      <c r="C223" s="385"/>
      <c r="E223" s="15"/>
      <c r="F223" s="386">
        <f t="shared" si="3"/>
        <v>0</v>
      </c>
    </row>
    <row r="224" spans="1:6">
      <c r="B224" s="403"/>
      <c r="C224" s="385"/>
      <c r="E224" s="15"/>
      <c r="F224" s="386">
        <f t="shared" si="3"/>
        <v>0</v>
      </c>
    </row>
    <row r="225" spans="1:6" ht="127.5">
      <c r="A225" s="384" t="s">
        <v>719</v>
      </c>
      <c r="B225" s="440" t="s">
        <v>720</v>
      </c>
      <c r="C225" s="412" t="s">
        <v>21</v>
      </c>
      <c r="D225" s="412">
        <v>3</v>
      </c>
      <c r="E225" s="15"/>
      <c r="F225" s="386">
        <f t="shared" si="3"/>
        <v>0</v>
      </c>
    </row>
    <row r="226" spans="1:6" ht="38.25">
      <c r="B226" s="440" t="s">
        <v>721</v>
      </c>
      <c r="C226" s="446"/>
      <c r="D226" s="446"/>
      <c r="E226" s="447"/>
      <c r="F226" s="386">
        <f t="shared" si="3"/>
        <v>0</v>
      </c>
    </row>
    <row r="227" spans="1:6">
      <c r="B227" s="440" t="s">
        <v>675</v>
      </c>
      <c r="C227" s="446"/>
      <c r="D227" s="446"/>
      <c r="E227" s="447"/>
      <c r="F227" s="386">
        <f t="shared" si="3"/>
        <v>0</v>
      </c>
    </row>
    <row r="228" spans="1:6">
      <c r="B228" s="448"/>
      <c r="C228" s="446"/>
      <c r="D228" s="446"/>
      <c r="E228" s="447"/>
      <c r="F228" s="386">
        <f t="shared" si="3"/>
        <v>0</v>
      </c>
    </row>
    <row r="229" spans="1:6">
      <c r="B229" s="448"/>
      <c r="C229" s="446"/>
      <c r="D229" s="446"/>
      <c r="E229" s="447"/>
      <c r="F229" s="386">
        <f t="shared" si="3"/>
        <v>0</v>
      </c>
    </row>
    <row r="230" spans="1:6" ht="25.5">
      <c r="B230" s="443" t="s">
        <v>676</v>
      </c>
      <c r="C230" s="446"/>
      <c r="D230" s="446"/>
      <c r="E230" s="447"/>
      <c r="F230" s="386">
        <f t="shared" si="3"/>
        <v>0</v>
      </c>
    </row>
    <row r="231" spans="1:6" ht="344.25">
      <c r="B231" s="449" t="s">
        <v>722</v>
      </c>
      <c r="C231" s="412"/>
      <c r="D231" s="412"/>
      <c r="E231" s="15"/>
      <c r="F231" s="386">
        <f t="shared" si="3"/>
        <v>0</v>
      </c>
    </row>
    <row r="232" spans="1:6">
      <c r="B232" s="403"/>
      <c r="C232" s="385"/>
      <c r="E232" s="15"/>
      <c r="F232" s="386">
        <f t="shared" si="3"/>
        <v>0</v>
      </c>
    </row>
    <row r="233" spans="1:6">
      <c r="B233" s="403"/>
      <c r="C233" s="385"/>
      <c r="E233" s="15"/>
      <c r="F233" s="386">
        <f t="shared" si="3"/>
        <v>0</v>
      </c>
    </row>
    <row r="234" spans="1:6" ht="143.25" customHeight="1">
      <c r="A234" s="384" t="s">
        <v>723</v>
      </c>
      <c r="B234" s="440" t="s">
        <v>724</v>
      </c>
      <c r="C234" s="412" t="s">
        <v>21</v>
      </c>
      <c r="D234" s="412">
        <v>1</v>
      </c>
      <c r="E234" s="15"/>
      <c r="F234" s="386">
        <f t="shared" si="3"/>
        <v>0</v>
      </c>
    </row>
    <row r="235" spans="1:6" ht="25.5">
      <c r="B235" s="440" t="s">
        <v>725</v>
      </c>
      <c r="C235" s="446"/>
      <c r="D235" s="446"/>
      <c r="E235" s="447"/>
      <c r="F235" s="386">
        <f t="shared" si="3"/>
        <v>0</v>
      </c>
    </row>
    <row r="236" spans="1:6">
      <c r="B236" s="440" t="s">
        <v>675</v>
      </c>
      <c r="C236" s="446"/>
      <c r="D236" s="446"/>
      <c r="E236" s="447"/>
      <c r="F236" s="386">
        <f t="shared" si="3"/>
        <v>0</v>
      </c>
    </row>
    <row r="237" spans="1:6">
      <c r="B237" s="448"/>
      <c r="C237" s="446"/>
      <c r="D237" s="446"/>
      <c r="E237" s="447"/>
      <c r="F237" s="386">
        <f t="shared" si="3"/>
        <v>0</v>
      </c>
    </row>
    <row r="238" spans="1:6">
      <c r="B238" s="448"/>
      <c r="C238" s="446"/>
      <c r="D238" s="446"/>
      <c r="E238" s="447"/>
      <c r="F238" s="386">
        <f t="shared" si="3"/>
        <v>0</v>
      </c>
    </row>
    <row r="239" spans="1:6" ht="25.5">
      <c r="B239" s="443" t="s">
        <v>676</v>
      </c>
      <c r="C239" s="446"/>
      <c r="D239" s="446"/>
      <c r="E239" s="447"/>
      <c r="F239" s="386">
        <f t="shared" si="3"/>
        <v>0</v>
      </c>
    </row>
    <row r="240" spans="1:6" ht="409.5">
      <c r="B240" s="449" t="s">
        <v>726</v>
      </c>
      <c r="C240" s="412"/>
      <c r="D240" s="412"/>
      <c r="E240" s="15"/>
      <c r="F240" s="386">
        <f t="shared" si="3"/>
        <v>0</v>
      </c>
    </row>
    <row r="241" spans="1:6">
      <c r="B241" s="403"/>
      <c r="C241" s="385"/>
      <c r="E241" s="15"/>
      <c r="F241" s="386">
        <f t="shared" si="3"/>
        <v>0</v>
      </c>
    </row>
    <row r="242" spans="1:6">
      <c r="B242" s="403"/>
      <c r="C242" s="385"/>
      <c r="E242" s="15"/>
      <c r="F242" s="386">
        <f t="shared" si="3"/>
        <v>0</v>
      </c>
    </row>
    <row r="243" spans="1:6" ht="127.5">
      <c r="A243" s="384" t="s">
        <v>727</v>
      </c>
      <c r="B243" s="450" t="s">
        <v>728</v>
      </c>
      <c r="C243" s="452" t="s">
        <v>21</v>
      </c>
      <c r="D243" s="452">
        <v>5</v>
      </c>
      <c r="E243" s="453"/>
      <c r="F243" s="386">
        <f t="shared" si="3"/>
        <v>0</v>
      </c>
    </row>
    <row r="244" spans="1:6" ht="38.25">
      <c r="B244" s="450" t="s">
        <v>729</v>
      </c>
      <c r="C244" s="452"/>
      <c r="D244" s="452"/>
      <c r="E244" s="453"/>
      <c r="F244" s="386">
        <f t="shared" si="3"/>
        <v>0</v>
      </c>
    </row>
    <row r="245" spans="1:6">
      <c r="B245" s="440" t="s">
        <v>675</v>
      </c>
      <c r="C245" s="452"/>
      <c r="D245" s="452"/>
      <c r="E245" s="453"/>
      <c r="F245" s="386">
        <f t="shared" si="3"/>
        <v>0</v>
      </c>
    </row>
    <row r="246" spans="1:6">
      <c r="B246" s="448"/>
      <c r="C246" s="452"/>
      <c r="D246" s="452"/>
      <c r="E246" s="453"/>
      <c r="F246" s="386">
        <f t="shared" si="3"/>
        <v>0</v>
      </c>
    </row>
    <row r="247" spans="1:6">
      <c r="B247" s="448"/>
      <c r="C247" s="452"/>
      <c r="D247" s="452"/>
      <c r="E247" s="453"/>
      <c r="F247" s="386">
        <f t="shared" si="3"/>
        <v>0</v>
      </c>
    </row>
    <row r="248" spans="1:6">
      <c r="B248" s="454" t="s">
        <v>676</v>
      </c>
      <c r="C248" s="452"/>
      <c r="D248" s="452"/>
      <c r="E248" s="453"/>
      <c r="F248" s="386">
        <f t="shared" si="3"/>
        <v>0</v>
      </c>
    </row>
    <row r="249" spans="1:6" ht="307.5">
      <c r="B249" s="449" t="s">
        <v>730</v>
      </c>
      <c r="C249" s="452"/>
      <c r="D249" s="452"/>
      <c r="E249" s="453"/>
      <c r="F249" s="386">
        <f t="shared" si="3"/>
        <v>0</v>
      </c>
    </row>
    <row r="250" spans="1:6">
      <c r="B250" s="86"/>
      <c r="C250" s="385"/>
      <c r="E250" s="15"/>
      <c r="F250" s="386">
        <f t="shared" si="3"/>
        <v>0</v>
      </c>
    </row>
    <row r="251" spans="1:6">
      <c r="B251" s="86"/>
      <c r="C251" s="385"/>
      <c r="E251" s="15"/>
      <c r="F251" s="386">
        <f t="shared" si="3"/>
        <v>0</v>
      </c>
    </row>
    <row r="252" spans="1:6" ht="127.5">
      <c r="A252" s="384" t="s">
        <v>731</v>
      </c>
      <c r="B252" s="450" t="s">
        <v>728</v>
      </c>
      <c r="C252" s="452" t="s">
        <v>21</v>
      </c>
      <c r="D252" s="452">
        <v>15</v>
      </c>
      <c r="E252" s="453"/>
      <c r="F252" s="386">
        <f t="shared" si="3"/>
        <v>0</v>
      </c>
    </row>
    <row r="253" spans="1:6" ht="38.25">
      <c r="B253" s="450" t="s">
        <v>732</v>
      </c>
      <c r="C253" s="452"/>
      <c r="D253" s="452"/>
      <c r="E253" s="453"/>
      <c r="F253" s="386">
        <f t="shared" si="3"/>
        <v>0</v>
      </c>
    </row>
    <row r="254" spans="1:6">
      <c r="B254" s="440" t="s">
        <v>675</v>
      </c>
      <c r="C254" s="452"/>
      <c r="D254" s="452"/>
      <c r="E254" s="453"/>
      <c r="F254" s="386">
        <f t="shared" si="3"/>
        <v>0</v>
      </c>
    </row>
    <row r="255" spans="1:6">
      <c r="B255" s="448"/>
      <c r="C255" s="452"/>
      <c r="D255" s="452"/>
      <c r="E255" s="453"/>
      <c r="F255" s="386">
        <f t="shared" si="3"/>
        <v>0</v>
      </c>
    </row>
    <row r="256" spans="1:6">
      <c r="B256" s="448"/>
      <c r="C256" s="452"/>
      <c r="D256" s="452"/>
      <c r="E256" s="453"/>
      <c r="F256" s="386">
        <f t="shared" ref="F256:F319" si="4">E256*D256</f>
        <v>0</v>
      </c>
    </row>
    <row r="257" spans="1:6">
      <c r="B257" s="454" t="s">
        <v>676</v>
      </c>
      <c r="C257" s="452"/>
      <c r="D257" s="452"/>
      <c r="E257" s="453"/>
      <c r="F257" s="386">
        <f t="shared" si="4"/>
        <v>0</v>
      </c>
    </row>
    <row r="258" spans="1:6" ht="307.5">
      <c r="B258" s="449" t="s">
        <v>730</v>
      </c>
      <c r="C258" s="452"/>
      <c r="D258" s="452"/>
      <c r="E258" s="453"/>
      <c r="F258" s="386">
        <f t="shared" si="4"/>
        <v>0</v>
      </c>
    </row>
    <row r="259" spans="1:6">
      <c r="C259" s="385"/>
      <c r="E259" s="15"/>
      <c r="F259" s="386">
        <f t="shared" si="4"/>
        <v>0</v>
      </c>
    </row>
    <row r="260" spans="1:6">
      <c r="C260" s="385"/>
      <c r="E260" s="15"/>
      <c r="F260" s="386">
        <f t="shared" si="4"/>
        <v>0</v>
      </c>
    </row>
    <row r="261" spans="1:6" ht="127.5">
      <c r="A261" s="384" t="s">
        <v>733</v>
      </c>
      <c r="B261" s="450" t="s">
        <v>734</v>
      </c>
      <c r="C261" s="452" t="s">
        <v>21</v>
      </c>
      <c r="D261" s="452">
        <v>1</v>
      </c>
      <c r="E261" s="453"/>
      <c r="F261" s="386">
        <f t="shared" si="4"/>
        <v>0</v>
      </c>
    </row>
    <row r="262" spans="1:6" ht="38.25">
      <c r="B262" s="450" t="s">
        <v>735</v>
      </c>
      <c r="C262" s="452"/>
      <c r="D262" s="452"/>
      <c r="E262" s="453"/>
      <c r="F262" s="386">
        <f t="shared" si="4"/>
        <v>0</v>
      </c>
    </row>
    <row r="263" spans="1:6">
      <c r="B263" s="440" t="s">
        <v>675</v>
      </c>
      <c r="C263" s="452"/>
      <c r="D263" s="452"/>
      <c r="E263" s="453"/>
      <c r="F263" s="386">
        <f t="shared" si="4"/>
        <v>0</v>
      </c>
    </row>
    <row r="264" spans="1:6">
      <c r="B264" s="448"/>
      <c r="C264" s="452"/>
      <c r="D264" s="452"/>
      <c r="E264" s="453"/>
      <c r="F264" s="386">
        <f t="shared" si="4"/>
        <v>0</v>
      </c>
    </row>
    <row r="265" spans="1:6">
      <c r="B265" s="448"/>
      <c r="C265" s="452"/>
      <c r="D265" s="452"/>
      <c r="E265" s="453"/>
      <c r="F265" s="386">
        <f t="shared" si="4"/>
        <v>0</v>
      </c>
    </row>
    <row r="266" spans="1:6">
      <c r="B266" s="454" t="s">
        <v>676</v>
      </c>
      <c r="C266" s="452"/>
      <c r="D266" s="452"/>
      <c r="E266" s="453"/>
      <c r="F266" s="386">
        <f t="shared" si="4"/>
        <v>0</v>
      </c>
    </row>
    <row r="267" spans="1:6" ht="307.5">
      <c r="B267" s="449" t="s">
        <v>736</v>
      </c>
      <c r="C267" s="452"/>
      <c r="D267" s="452"/>
      <c r="E267" s="453"/>
      <c r="F267" s="386">
        <f t="shared" si="4"/>
        <v>0</v>
      </c>
    </row>
    <row r="268" spans="1:6">
      <c r="C268" s="385"/>
      <c r="E268" s="15"/>
      <c r="F268" s="386">
        <f t="shared" si="4"/>
        <v>0</v>
      </c>
    </row>
    <row r="269" spans="1:6">
      <c r="C269" s="385"/>
      <c r="E269" s="15"/>
      <c r="F269" s="386">
        <f t="shared" si="4"/>
        <v>0</v>
      </c>
    </row>
    <row r="270" spans="1:6" ht="127.5">
      <c r="A270" s="384" t="s">
        <v>737</v>
      </c>
      <c r="B270" s="450" t="s">
        <v>738</v>
      </c>
      <c r="C270" s="452" t="s">
        <v>21</v>
      </c>
      <c r="D270" s="452">
        <v>8</v>
      </c>
      <c r="E270" s="453"/>
      <c r="F270" s="386">
        <f t="shared" si="4"/>
        <v>0</v>
      </c>
    </row>
    <row r="271" spans="1:6" ht="38.25">
      <c r="B271" s="450" t="s">
        <v>739</v>
      </c>
      <c r="C271" s="452"/>
      <c r="D271" s="452"/>
      <c r="E271" s="453"/>
      <c r="F271" s="386">
        <f t="shared" si="4"/>
        <v>0</v>
      </c>
    </row>
    <row r="272" spans="1:6">
      <c r="B272" s="440" t="s">
        <v>675</v>
      </c>
      <c r="C272" s="452"/>
      <c r="D272" s="452"/>
      <c r="E272" s="453"/>
      <c r="F272" s="386">
        <f t="shared" si="4"/>
        <v>0</v>
      </c>
    </row>
    <row r="273" spans="1:6">
      <c r="B273" s="448"/>
      <c r="C273" s="452"/>
      <c r="D273" s="452"/>
      <c r="E273" s="453"/>
      <c r="F273" s="386">
        <f t="shared" si="4"/>
        <v>0</v>
      </c>
    </row>
    <row r="274" spans="1:6">
      <c r="B274" s="448"/>
      <c r="C274" s="452"/>
      <c r="D274" s="452"/>
      <c r="E274" s="453"/>
      <c r="F274" s="386">
        <f t="shared" si="4"/>
        <v>0</v>
      </c>
    </row>
    <row r="275" spans="1:6">
      <c r="B275" s="454" t="s">
        <v>676</v>
      </c>
      <c r="C275" s="452"/>
      <c r="D275" s="452"/>
      <c r="E275" s="453"/>
      <c r="F275" s="386">
        <f t="shared" si="4"/>
        <v>0</v>
      </c>
    </row>
    <row r="276" spans="1:6" ht="280.5">
      <c r="B276" s="449" t="s">
        <v>740</v>
      </c>
      <c r="C276" s="452"/>
      <c r="D276" s="452"/>
      <c r="E276" s="453"/>
      <c r="F276" s="386">
        <f t="shared" si="4"/>
        <v>0</v>
      </c>
    </row>
    <row r="277" spans="1:6">
      <c r="C277" s="385"/>
      <c r="E277" s="15"/>
      <c r="F277" s="386">
        <f t="shared" si="4"/>
        <v>0</v>
      </c>
    </row>
    <row r="278" spans="1:6">
      <c r="C278" s="385"/>
      <c r="E278" s="15"/>
      <c r="F278" s="386">
        <f t="shared" si="4"/>
        <v>0</v>
      </c>
    </row>
    <row r="279" spans="1:6" ht="140.25">
      <c r="A279" s="384" t="s">
        <v>741</v>
      </c>
      <c r="B279" s="450" t="s">
        <v>742</v>
      </c>
      <c r="C279" s="452" t="s">
        <v>21</v>
      </c>
      <c r="D279" s="452">
        <v>1</v>
      </c>
      <c r="E279" s="453"/>
      <c r="F279" s="386">
        <f t="shared" si="4"/>
        <v>0</v>
      </c>
    </row>
    <row r="280" spans="1:6" ht="38.25">
      <c r="B280" s="450" t="s">
        <v>743</v>
      </c>
      <c r="C280" s="452"/>
      <c r="D280" s="452"/>
      <c r="E280" s="453"/>
      <c r="F280" s="386">
        <f t="shared" si="4"/>
        <v>0</v>
      </c>
    </row>
    <row r="281" spans="1:6">
      <c r="B281" s="440" t="s">
        <v>675</v>
      </c>
      <c r="C281" s="452"/>
      <c r="D281" s="452"/>
      <c r="E281" s="453"/>
      <c r="F281" s="386">
        <f t="shared" si="4"/>
        <v>0</v>
      </c>
    </row>
    <row r="282" spans="1:6">
      <c r="B282" s="448"/>
      <c r="C282" s="452"/>
      <c r="D282" s="452"/>
      <c r="E282" s="453"/>
      <c r="F282" s="386">
        <f t="shared" si="4"/>
        <v>0</v>
      </c>
    </row>
    <row r="283" spans="1:6">
      <c r="B283" s="448"/>
      <c r="C283" s="452"/>
      <c r="D283" s="452"/>
      <c r="E283" s="453"/>
      <c r="F283" s="386">
        <f t="shared" si="4"/>
        <v>0</v>
      </c>
    </row>
    <row r="284" spans="1:6">
      <c r="B284" s="454" t="s">
        <v>676</v>
      </c>
      <c r="C284" s="452"/>
      <c r="D284" s="452"/>
      <c r="E284" s="453"/>
      <c r="F284" s="386">
        <f t="shared" si="4"/>
        <v>0</v>
      </c>
    </row>
    <row r="285" spans="1:6" ht="280.5">
      <c r="B285" s="449" t="s">
        <v>744</v>
      </c>
      <c r="C285" s="452"/>
      <c r="D285" s="452"/>
      <c r="E285" s="453"/>
      <c r="F285" s="386">
        <f t="shared" si="4"/>
        <v>0</v>
      </c>
    </row>
    <row r="286" spans="1:6">
      <c r="C286" s="385"/>
      <c r="E286" s="15"/>
      <c r="F286" s="386">
        <f t="shared" si="4"/>
        <v>0</v>
      </c>
    </row>
    <row r="287" spans="1:6">
      <c r="C287" s="385"/>
      <c r="E287" s="15"/>
      <c r="F287" s="386">
        <f t="shared" si="4"/>
        <v>0</v>
      </c>
    </row>
    <row r="288" spans="1:6" ht="255">
      <c r="A288" s="384" t="s">
        <v>745</v>
      </c>
      <c r="B288" s="450" t="s">
        <v>746</v>
      </c>
      <c r="C288" s="452" t="s">
        <v>21</v>
      </c>
      <c r="D288" s="452">
        <v>2</v>
      </c>
      <c r="E288" s="453"/>
      <c r="F288" s="386">
        <f t="shared" si="4"/>
        <v>0</v>
      </c>
    </row>
    <row r="289" spans="1:6">
      <c r="C289" s="385"/>
      <c r="E289" s="15"/>
      <c r="F289" s="386">
        <f t="shared" si="4"/>
        <v>0</v>
      </c>
    </row>
    <row r="290" spans="1:6">
      <c r="C290" s="385"/>
      <c r="E290" s="15"/>
      <c r="F290" s="386">
        <f t="shared" si="4"/>
        <v>0</v>
      </c>
    </row>
    <row r="291" spans="1:6" ht="216.75">
      <c r="A291" s="384" t="s">
        <v>747</v>
      </c>
      <c r="B291" s="450" t="s">
        <v>748</v>
      </c>
      <c r="C291" s="452" t="s">
        <v>21</v>
      </c>
      <c r="D291" s="452">
        <v>2</v>
      </c>
      <c r="E291" s="453"/>
      <c r="F291" s="386">
        <f t="shared" si="4"/>
        <v>0</v>
      </c>
    </row>
    <row r="292" spans="1:6">
      <c r="B292" s="455"/>
      <c r="C292" s="385"/>
      <c r="E292" s="15"/>
      <c r="F292" s="386">
        <f t="shared" si="4"/>
        <v>0</v>
      </c>
    </row>
    <row r="293" spans="1:6">
      <c r="B293" s="455"/>
      <c r="C293" s="385"/>
      <c r="E293" s="15"/>
      <c r="F293" s="386">
        <f t="shared" si="4"/>
        <v>0</v>
      </c>
    </row>
    <row r="294" spans="1:6" ht="216.75">
      <c r="A294" s="384" t="s">
        <v>749</v>
      </c>
      <c r="B294" s="450" t="s">
        <v>750</v>
      </c>
      <c r="C294" s="452" t="s">
        <v>21</v>
      </c>
      <c r="D294" s="452">
        <v>2</v>
      </c>
      <c r="E294" s="453"/>
      <c r="F294" s="386">
        <f t="shared" si="4"/>
        <v>0</v>
      </c>
    </row>
    <row r="295" spans="1:6">
      <c r="B295" s="455"/>
      <c r="C295" s="385"/>
      <c r="E295" s="15"/>
      <c r="F295" s="386">
        <f t="shared" si="4"/>
        <v>0</v>
      </c>
    </row>
    <row r="296" spans="1:6">
      <c r="C296" s="385"/>
      <c r="E296" s="15"/>
      <c r="F296" s="386">
        <f t="shared" si="4"/>
        <v>0</v>
      </c>
    </row>
    <row r="297" spans="1:6" ht="293.25">
      <c r="A297" s="384" t="s">
        <v>751</v>
      </c>
      <c r="B297" s="450" t="s">
        <v>752</v>
      </c>
      <c r="C297" s="452" t="s">
        <v>21</v>
      </c>
      <c r="D297" s="452">
        <v>1</v>
      </c>
      <c r="E297" s="453"/>
      <c r="F297" s="386">
        <f t="shared" si="4"/>
        <v>0</v>
      </c>
    </row>
    <row r="298" spans="1:6">
      <c r="C298" s="385"/>
      <c r="E298" s="15"/>
      <c r="F298" s="386">
        <f t="shared" si="4"/>
        <v>0</v>
      </c>
    </row>
    <row r="299" spans="1:6">
      <c r="C299" s="385"/>
      <c r="E299" s="15"/>
      <c r="F299" s="386">
        <f t="shared" si="4"/>
        <v>0</v>
      </c>
    </row>
    <row r="300" spans="1:6" ht="102">
      <c r="A300" s="384" t="s">
        <v>753</v>
      </c>
      <c r="B300" s="450" t="s">
        <v>754</v>
      </c>
      <c r="C300" s="452" t="s">
        <v>21</v>
      </c>
      <c r="D300" s="452">
        <v>3</v>
      </c>
      <c r="E300" s="453"/>
      <c r="F300" s="386">
        <f t="shared" si="4"/>
        <v>0</v>
      </c>
    </row>
    <row r="301" spans="1:6">
      <c r="C301" s="385"/>
      <c r="E301" s="15"/>
      <c r="F301" s="386">
        <f t="shared" si="4"/>
        <v>0</v>
      </c>
    </row>
    <row r="302" spans="1:6">
      <c r="C302" s="385"/>
      <c r="E302" s="15"/>
      <c r="F302" s="386">
        <f t="shared" si="4"/>
        <v>0</v>
      </c>
    </row>
    <row r="303" spans="1:6" ht="204">
      <c r="A303" s="384" t="s">
        <v>755</v>
      </c>
      <c r="B303" s="450" t="s">
        <v>756</v>
      </c>
      <c r="C303" s="452" t="s">
        <v>21</v>
      </c>
      <c r="D303" s="452">
        <v>3</v>
      </c>
      <c r="E303" s="453"/>
      <c r="F303" s="386">
        <f t="shared" si="4"/>
        <v>0</v>
      </c>
    </row>
    <row r="304" spans="1:6">
      <c r="C304" s="385"/>
      <c r="E304" s="15"/>
      <c r="F304" s="386">
        <f t="shared" si="4"/>
        <v>0</v>
      </c>
    </row>
    <row r="305" spans="1:6">
      <c r="C305" s="385"/>
      <c r="E305" s="15"/>
      <c r="F305" s="386">
        <f t="shared" si="4"/>
        <v>0</v>
      </c>
    </row>
    <row r="306" spans="1:6" ht="204">
      <c r="A306" s="384" t="s">
        <v>757</v>
      </c>
      <c r="B306" s="450" t="s">
        <v>756</v>
      </c>
      <c r="C306" s="452" t="s">
        <v>21</v>
      </c>
      <c r="D306" s="452">
        <v>2</v>
      </c>
      <c r="E306" s="453"/>
      <c r="F306" s="386">
        <f t="shared" si="4"/>
        <v>0</v>
      </c>
    </row>
    <row r="307" spans="1:6">
      <c r="C307" s="385"/>
      <c r="E307" s="15"/>
      <c r="F307" s="386">
        <f t="shared" si="4"/>
        <v>0</v>
      </c>
    </row>
    <row r="308" spans="1:6">
      <c r="C308" s="385"/>
      <c r="E308" s="15"/>
      <c r="F308" s="386">
        <f t="shared" si="4"/>
        <v>0</v>
      </c>
    </row>
    <row r="309" spans="1:6" ht="167.25">
      <c r="A309" s="384" t="s">
        <v>758</v>
      </c>
      <c r="B309" s="450" t="s">
        <v>759</v>
      </c>
      <c r="C309" s="452" t="s">
        <v>21</v>
      </c>
      <c r="D309" s="452">
        <v>19</v>
      </c>
      <c r="E309" s="453"/>
      <c r="F309" s="386">
        <f t="shared" si="4"/>
        <v>0</v>
      </c>
    </row>
    <row r="310" spans="1:6">
      <c r="C310" s="385"/>
      <c r="E310" s="15"/>
      <c r="F310" s="386">
        <f t="shared" si="4"/>
        <v>0</v>
      </c>
    </row>
    <row r="311" spans="1:6">
      <c r="C311" s="385"/>
      <c r="E311" s="15"/>
      <c r="F311" s="386">
        <f t="shared" si="4"/>
        <v>0</v>
      </c>
    </row>
    <row r="312" spans="1:6" ht="89.25">
      <c r="A312" s="384" t="s">
        <v>760</v>
      </c>
      <c r="B312" s="450" t="s">
        <v>761</v>
      </c>
      <c r="C312" s="452" t="s">
        <v>11</v>
      </c>
      <c r="D312" s="452">
        <v>1</v>
      </c>
      <c r="E312" s="453"/>
      <c r="F312" s="386">
        <f t="shared" si="4"/>
        <v>0</v>
      </c>
    </row>
    <row r="313" spans="1:6">
      <c r="C313" s="412"/>
      <c r="D313" s="438"/>
      <c r="E313" s="15"/>
      <c r="F313" s="386">
        <f t="shared" si="4"/>
        <v>0</v>
      </c>
    </row>
    <row r="314" spans="1:6">
      <c r="C314" s="385"/>
      <c r="E314" s="15"/>
      <c r="F314" s="386">
        <f t="shared" si="4"/>
        <v>0</v>
      </c>
    </row>
    <row r="315" spans="1:6" ht="127.5">
      <c r="A315" s="384" t="s">
        <v>762</v>
      </c>
      <c r="B315" s="450" t="s">
        <v>763</v>
      </c>
      <c r="C315" s="452" t="s">
        <v>11</v>
      </c>
      <c r="D315" s="452">
        <v>1</v>
      </c>
      <c r="E315" s="453"/>
      <c r="F315" s="386">
        <f t="shared" si="4"/>
        <v>0</v>
      </c>
    </row>
    <row r="316" spans="1:6">
      <c r="C316" s="385"/>
      <c r="E316" s="15"/>
      <c r="F316" s="386">
        <f t="shared" si="4"/>
        <v>0</v>
      </c>
    </row>
    <row r="317" spans="1:6">
      <c r="C317" s="385"/>
      <c r="E317" s="15"/>
      <c r="F317" s="386">
        <f t="shared" si="4"/>
        <v>0</v>
      </c>
    </row>
    <row r="318" spans="1:6" ht="25.5">
      <c r="A318" s="384" t="s">
        <v>764</v>
      </c>
      <c r="B318" s="384" t="s">
        <v>765</v>
      </c>
      <c r="C318" s="385"/>
      <c r="F318" s="386">
        <f t="shared" si="4"/>
        <v>0</v>
      </c>
    </row>
    <row r="319" spans="1:6">
      <c r="B319" s="384" t="s">
        <v>766</v>
      </c>
      <c r="C319" s="385" t="s">
        <v>21</v>
      </c>
      <c r="D319" s="385">
        <v>5</v>
      </c>
      <c r="F319" s="386">
        <f t="shared" si="4"/>
        <v>0</v>
      </c>
    </row>
    <row r="320" spans="1:6">
      <c r="C320" s="385"/>
      <c r="F320" s="386">
        <f t="shared" ref="F320:F334" si="5">E320*D320</f>
        <v>0</v>
      </c>
    </row>
    <row r="321" spans="1:6">
      <c r="C321" s="385"/>
      <c r="F321" s="386">
        <f t="shared" si="5"/>
        <v>0</v>
      </c>
    </row>
    <row r="322" spans="1:6" ht="25.5">
      <c r="A322" s="384" t="s">
        <v>767</v>
      </c>
      <c r="B322" s="384" t="s">
        <v>768</v>
      </c>
      <c r="C322" s="385"/>
      <c r="F322" s="386">
        <f t="shared" si="5"/>
        <v>0</v>
      </c>
    </row>
    <row r="323" spans="1:6">
      <c r="B323" s="384" t="s">
        <v>769</v>
      </c>
      <c r="C323" s="385" t="s">
        <v>21</v>
      </c>
      <c r="D323" s="385">
        <v>5</v>
      </c>
      <c r="F323" s="386">
        <f t="shared" si="5"/>
        <v>0</v>
      </c>
    </row>
    <row r="324" spans="1:6">
      <c r="C324" s="385"/>
      <c r="F324" s="386">
        <f t="shared" si="5"/>
        <v>0</v>
      </c>
    </row>
    <row r="325" spans="1:6">
      <c r="C325" s="385"/>
      <c r="F325" s="386">
        <f t="shared" si="5"/>
        <v>0</v>
      </c>
    </row>
    <row r="326" spans="1:6">
      <c r="A326" s="384" t="s">
        <v>770</v>
      </c>
      <c r="B326" s="86" t="s">
        <v>771</v>
      </c>
      <c r="C326" s="385"/>
      <c r="F326" s="386">
        <f t="shared" si="5"/>
        <v>0</v>
      </c>
    </row>
    <row r="327" spans="1:6">
      <c r="B327" s="384" t="s">
        <v>772</v>
      </c>
      <c r="C327" s="385" t="s">
        <v>21</v>
      </c>
      <c r="D327" s="385">
        <v>1</v>
      </c>
      <c r="F327" s="386">
        <f t="shared" si="5"/>
        <v>0</v>
      </c>
    </row>
    <row r="328" spans="1:6">
      <c r="C328" s="385"/>
      <c r="F328" s="386">
        <f t="shared" si="5"/>
        <v>0</v>
      </c>
    </row>
    <row r="329" spans="1:6">
      <c r="C329" s="385"/>
      <c r="F329" s="386">
        <f t="shared" si="5"/>
        <v>0</v>
      </c>
    </row>
    <row r="330" spans="1:6" ht="38.25">
      <c r="A330" s="384" t="s">
        <v>773</v>
      </c>
      <c r="B330" s="384" t="s">
        <v>774</v>
      </c>
      <c r="C330" s="385"/>
      <c r="F330" s="386">
        <f t="shared" si="5"/>
        <v>0</v>
      </c>
    </row>
    <row r="331" spans="1:6">
      <c r="B331" s="384" t="s">
        <v>775</v>
      </c>
      <c r="C331" s="385" t="s">
        <v>601</v>
      </c>
      <c r="D331" s="385">
        <v>700</v>
      </c>
      <c r="F331" s="386">
        <f t="shared" si="5"/>
        <v>0</v>
      </c>
    </row>
    <row r="332" spans="1:6">
      <c r="B332" s="384" t="s">
        <v>776</v>
      </c>
      <c r="C332" s="385" t="s">
        <v>601</v>
      </c>
      <c r="D332" s="385">
        <v>100</v>
      </c>
      <c r="F332" s="386">
        <f t="shared" si="5"/>
        <v>0</v>
      </c>
    </row>
    <row r="333" spans="1:6">
      <c r="C333" s="385"/>
      <c r="F333" s="386">
        <f t="shared" si="5"/>
        <v>0</v>
      </c>
    </row>
    <row r="334" spans="1:6">
      <c r="A334" s="409" t="s">
        <v>777</v>
      </c>
      <c r="B334" s="406" t="s">
        <v>778</v>
      </c>
      <c r="C334" s="417" t="s">
        <v>11</v>
      </c>
      <c r="D334" s="417">
        <v>1</v>
      </c>
      <c r="E334" s="456"/>
      <c r="F334" s="386">
        <f t="shared" si="5"/>
        <v>0</v>
      </c>
    </row>
    <row r="335" spans="1:6">
      <c r="A335" s="409"/>
      <c r="B335" s="406"/>
      <c r="C335" s="417"/>
      <c r="D335" s="417"/>
      <c r="E335" s="456"/>
      <c r="F335" s="456"/>
    </row>
    <row r="336" spans="1:6">
      <c r="A336" s="409"/>
      <c r="B336" s="406"/>
      <c r="C336" s="417"/>
      <c r="D336" s="417"/>
      <c r="E336" s="456"/>
      <c r="F336" s="456"/>
    </row>
    <row r="337" spans="1:6">
      <c r="C337" s="385"/>
    </row>
    <row r="338" spans="1:6">
      <c r="C338" s="385"/>
    </row>
    <row r="339" spans="1:6">
      <c r="A339" s="457" t="s">
        <v>18</v>
      </c>
      <c r="B339" s="457" t="s">
        <v>779</v>
      </c>
      <c r="C339" s="434"/>
      <c r="D339" s="434"/>
      <c r="E339" s="435"/>
      <c r="F339" s="436">
        <f>SUM(F125:F338)</f>
        <v>0</v>
      </c>
    </row>
    <row r="340" spans="1:6">
      <c r="A340" s="403" t="s">
        <v>22</v>
      </c>
      <c r="B340" s="176" t="s">
        <v>780</v>
      </c>
      <c r="C340" s="458"/>
      <c r="D340" s="458"/>
      <c r="E340" s="459"/>
      <c r="F340" s="459"/>
    </row>
    <row r="341" spans="1:6">
      <c r="C341" s="385"/>
    </row>
    <row r="342" spans="1:6">
      <c r="C342" s="385"/>
    </row>
    <row r="343" spans="1:6" ht="25.5">
      <c r="A343" s="384" t="s">
        <v>309</v>
      </c>
      <c r="B343" s="384" t="s">
        <v>781</v>
      </c>
      <c r="C343" s="385"/>
    </row>
    <row r="344" spans="1:6">
      <c r="B344" s="384" t="s">
        <v>782</v>
      </c>
      <c r="C344" s="385" t="s">
        <v>21</v>
      </c>
      <c r="D344" s="385">
        <v>50</v>
      </c>
      <c r="F344" s="386">
        <f>E344*D344</f>
        <v>0</v>
      </c>
    </row>
    <row r="345" spans="1:6" ht="25.5">
      <c r="B345" s="384" t="s">
        <v>783</v>
      </c>
      <c r="C345" s="385" t="s">
        <v>21</v>
      </c>
      <c r="D345" s="385">
        <v>3</v>
      </c>
      <c r="F345" s="386">
        <f t="shared" ref="F345:F391" si="6">E345*D345</f>
        <v>0</v>
      </c>
    </row>
    <row r="346" spans="1:6">
      <c r="C346" s="385"/>
      <c r="F346" s="386">
        <f t="shared" si="6"/>
        <v>0</v>
      </c>
    </row>
    <row r="347" spans="1:6">
      <c r="C347" s="385"/>
      <c r="F347" s="386">
        <f t="shared" si="6"/>
        <v>0</v>
      </c>
    </row>
    <row r="348" spans="1:6" ht="25.5">
      <c r="A348" s="384" t="s">
        <v>311</v>
      </c>
      <c r="B348" s="384" t="s">
        <v>784</v>
      </c>
      <c r="C348" s="385"/>
      <c r="F348" s="386">
        <f t="shared" si="6"/>
        <v>0</v>
      </c>
    </row>
    <row r="349" spans="1:6">
      <c r="B349" s="384" t="s">
        <v>785</v>
      </c>
      <c r="C349" s="385" t="s">
        <v>601</v>
      </c>
      <c r="D349" s="385">
        <v>500</v>
      </c>
      <c r="F349" s="386">
        <f t="shared" si="6"/>
        <v>0</v>
      </c>
    </row>
    <row r="350" spans="1:6">
      <c r="C350" s="385"/>
      <c r="F350" s="386">
        <f t="shared" si="6"/>
        <v>0</v>
      </c>
    </row>
    <row r="351" spans="1:6">
      <c r="C351" s="385"/>
      <c r="F351" s="386">
        <f t="shared" si="6"/>
        <v>0</v>
      </c>
    </row>
    <row r="352" spans="1:6" ht="51">
      <c r="A352" s="384" t="s">
        <v>313</v>
      </c>
      <c r="B352" s="384" t="s">
        <v>786</v>
      </c>
      <c r="C352" s="385" t="s">
        <v>21</v>
      </c>
      <c r="D352" s="385">
        <v>2</v>
      </c>
      <c r="F352" s="386">
        <f t="shared" si="6"/>
        <v>0</v>
      </c>
    </row>
    <row r="353" spans="1:6">
      <c r="C353" s="385"/>
      <c r="F353" s="386">
        <f t="shared" si="6"/>
        <v>0</v>
      </c>
    </row>
    <row r="354" spans="1:6">
      <c r="C354" s="385"/>
      <c r="F354" s="386">
        <f t="shared" si="6"/>
        <v>0</v>
      </c>
    </row>
    <row r="355" spans="1:6" ht="63.75">
      <c r="A355" s="384" t="s">
        <v>315</v>
      </c>
      <c r="B355" s="384" t="s">
        <v>787</v>
      </c>
      <c r="C355" s="385" t="s">
        <v>21</v>
      </c>
      <c r="D355" s="385">
        <v>2</v>
      </c>
      <c r="F355" s="386">
        <f t="shared" si="6"/>
        <v>0</v>
      </c>
    </row>
    <row r="356" spans="1:6">
      <c r="C356" s="385"/>
      <c r="F356" s="386">
        <f t="shared" si="6"/>
        <v>0</v>
      </c>
    </row>
    <row r="357" spans="1:6">
      <c r="C357" s="385"/>
      <c r="F357" s="386">
        <f t="shared" si="6"/>
        <v>0</v>
      </c>
    </row>
    <row r="358" spans="1:6" ht="38.25">
      <c r="A358" s="384" t="s">
        <v>317</v>
      </c>
      <c r="B358" s="384" t="s">
        <v>788</v>
      </c>
      <c r="C358" s="385" t="s">
        <v>21</v>
      </c>
      <c r="D358" s="385">
        <v>3</v>
      </c>
      <c r="F358" s="386">
        <f t="shared" si="6"/>
        <v>0</v>
      </c>
    </row>
    <row r="359" spans="1:6">
      <c r="C359" s="385"/>
      <c r="F359" s="386">
        <f t="shared" si="6"/>
        <v>0</v>
      </c>
    </row>
    <row r="360" spans="1:6">
      <c r="C360" s="385"/>
      <c r="F360" s="386">
        <f t="shared" si="6"/>
        <v>0</v>
      </c>
    </row>
    <row r="361" spans="1:6" ht="51">
      <c r="A361" s="384" t="s">
        <v>319</v>
      </c>
      <c r="B361" s="384" t="s">
        <v>789</v>
      </c>
      <c r="C361" s="385" t="s">
        <v>21</v>
      </c>
      <c r="D361" s="385">
        <v>1</v>
      </c>
      <c r="F361" s="386">
        <f t="shared" si="6"/>
        <v>0</v>
      </c>
    </row>
    <row r="362" spans="1:6">
      <c r="C362" s="385"/>
      <c r="F362" s="386">
        <f t="shared" si="6"/>
        <v>0</v>
      </c>
    </row>
    <row r="363" spans="1:6">
      <c r="C363" s="385"/>
      <c r="F363" s="386">
        <f t="shared" si="6"/>
        <v>0</v>
      </c>
    </row>
    <row r="364" spans="1:6" ht="38.25">
      <c r="A364" s="384" t="s">
        <v>321</v>
      </c>
      <c r="B364" s="384" t="s">
        <v>790</v>
      </c>
      <c r="C364" s="385" t="s">
        <v>21</v>
      </c>
      <c r="D364" s="385">
        <v>3</v>
      </c>
      <c r="F364" s="386">
        <f t="shared" si="6"/>
        <v>0</v>
      </c>
    </row>
    <row r="365" spans="1:6">
      <c r="C365" s="385"/>
      <c r="F365" s="386">
        <f t="shared" si="6"/>
        <v>0</v>
      </c>
    </row>
    <row r="366" spans="1:6">
      <c r="C366" s="385"/>
      <c r="F366" s="386">
        <f t="shared" si="6"/>
        <v>0</v>
      </c>
    </row>
    <row r="367" spans="1:6" ht="38.25">
      <c r="A367" s="384" t="s">
        <v>791</v>
      </c>
      <c r="B367" s="384" t="s">
        <v>792</v>
      </c>
      <c r="C367" s="385" t="s">
        <v>21</v>
      </c>
      <c r="D367" s="385">
        <v>4</v>
      </c>
      <c r="F367" s="386">
        <f t="shared" si="6"/>
        <v>0</v>
      </c>
    </row>
    <row r="368" spans="1:6">
      <c r="C368" s="385"/>
      <c r="F368" s="386">
        <f t="shared" si="6"/>
        <v>0</v>
      </c>
    </row>
    <row r="369" spans="1:6">
      <c r="C369" s="385"/>
      <c r="F369" s="386">
        <f t="shared" si="6"/>
        <v>0</v>
      </c>
    </row>
    <row r="370" spans="1:6" ht="51">
      <c r="A370" s="384" t="s">
        <v>793</v>
      </c>
      <c r="B370" s="384" t="s">
        <v>794</v>
      </c>
      <c r="C370" s="385" t="s">
        <v>21</v>
      </c>
      <c r="D370" s="385">
        <v>3</v>
      </c>
      <c r="F370" s="386">
        <f t="shared" si="6"/>
        <v>0</v>
      </c>
    </row>
    <row r="371" spans="1:6">
      <c r="C371" s="385"/>
      <c r="F371" s="386">
        <f t="shared" si="6"/>
        <v>0</v>
      </c>
    </row>
    <row r="372" spans="1:6">
      <c r="C372" s="385"/>
      <c r="F372" s="386">
        <f t="shared" si="6"/>
        <v>0</v>
      </c>
    </row>
    <row r="373" spans="1:6" ht="51">
      <c r="A373" s="384" t="s">
        <v>795</v>
      </c>
      <c r="B373" s="384" t="s">
        <v>796</v>
      </c>
      <c r="C373" s="385" t="s">
        <v>21</v>
      </c>
      <c r="D373" s="385">
        <v>3</v>
      </c>
      <c r="F373" s="386">
        <f t="shared" si="6"/>
        <v>0</v>
      </c>
    </row>
    <row r="374" spans="1:6">
      <c r="C374" s="385"/>
      <c r="F374" s="386">
        <f t="shared" si="6"/>
        <v>0</v>
      </c>
    </row>
    <row r="375" spans="1:6">
      <c r="C375" s="385"/>
      <c r="F375" s="386">
        <f t="shared" si="6"/>
        <v>0</v>
      </c>
    </row>
    <row r="376" spans="1:6" ht="51">
      <c r="A376" s="384" t="s">
        <v>797</v>
      </c>
      <c r="B376" s="384" t="s">
        <v>798</v>
      </c>
      <c r="C376" s="385" t="s">
        <v>21</v>
      </c>
      <c r="D376" s="385">
        <v>6</v>
      </c>
      <c r="F376" s="386">
        <f t="shared" si="6"/>
        <v>0</v>
      </c>
    </row>
    <row r="377" spans="1:6">
      <c r="C377" s="385"/>
      <c r="F377" s="386">
        <f t="shared" si="6"/>
        <v>0</v>
      </c>
    </row>
    <row r="378" spans="1:6">
      <c r="C378" s="385"/>
      <c r="F378" s="386">
        <f t="shared" si="6"/>
        <v>0</v>
      </c>
    </row>
    <row r="379" spans="1:6" ht="38.25">
      <c r="A379" s="384" t="s">
        <v>799</v>
      </c>
      <c r="B379" s="384" t="s">
        <v>800</v>
      </c>
      <c r="C379" s="385" t="s">
        <v>21</v>
      </c>
      <c r="D379" s="385">
        <v>9</v>
      </c>
      <c r="F379" s="386">
        <f t="shared" si="6"/>
        <v>0</v>
      </c>
    </row>
    <row r="380" spans="1:6">
      <c r="C380" s="385"/>
      <c r="F380" s="386">
        <f t="shared" si="6"/>
        <v>0</v>
      </c>
    </row>
    <row r="381" spans="1:6">
      <c r="C381" s="385"/>
      <c r="F381" s="386">
        <f t="shared" si="6"/>
        <v>0</v>
      </c>
    </row>
    <row r="382" spans="1:6" ht="38.25">
      <c r="A382" s="384" t="s">
        <v>801</v>
      </c>
      <c r="B382" s="384" t="s">
        <v>802</v>
      </c>
      <c r="C382" s="385"/>
      <c r="F382" s="386">
        <f t="shared" si="6"/>
        <v>0</v>
      </c>
    </row>
    <row r="383" spans="1:6">
      <c r="B383" s="384" t="s">
        <v>803</v>
      </c>
      <c r="C383" s="385" t="s">
        <v>21</v>
      </c>
      <c r="D383" s="385">
        <v>1</v>
      </c>
      <c r="F383" s="386">
        <f t="shared" si="6"/>
        <v>0</v>
      </c>
    </row>
    <row r="384" spans="1:6">
      <c r="C384" s="385"/>
      <c r="F384" s="386">
        <f t="shared" si="6"/>
        <v>0</v>
      </c>
    </row>
    <row r="385" spans="1:6">
      <c r="C385" s="385"/>
      <c r="F385" s="386">
        <f t="shared" si="6"/>
        <v>0</v>
      </c>
    </row>
    <row r="386" spans="1:6" ht="25.5">
      <c r="A386" s="384" t="s">
        <v>804</v>
      </c>
      <c r="B386" s="384" t="s">
        <v>805</v>
      </c>
      <c r="C386" s="385"/>
      <c r="F386" s="386">
        <f t="shared" si="6"/>
        <v>0</v>
      </c>
    </row>
    <row r="387" spans="1:6">
      <c r="B387" s="411" t="s">
        <v>806</v>
      </c>
      <c r="C387" s="385" t="s">
        <v>21</v>
      </c>
      <c r="D387" s="385">
        <v>1</v>
      </c>
      <c r="F387" s="386">
        <f t="shared" si="6"/>
        <v>0</v>
      </c>
    </row>
    <row r="388" spans="1:6">
      <c r="A388" s="403"/>
      <c r="B388" s="411" t="s">
        <v>807</v>
      </c>
      <c r="C388" s="385" t="s">
        <v>601</v>
      </c>
      <c r="D388" s="385">
        <v>5</v>
      </c>
      <c r="F388" s="386">
        <f t="shared" si="6"/>
        <v>0</v>
      </c>
    </row>
    <row r="389" spans="1:6">
      <c r="A389" s="403"/>
      <c r="B389" s="411"/>
      <c r="C389" s="385"/>
      <c r="F389" s="386">
        <f t="shared" si="6"/>
        <v>0</v>
      </c>
    </row>
    <row r="390" spans="1:6">
      <c r="A390" s="403"/>
      <c r="B390" s="411"/>
      <c r="C390" s="385"/>
      <c r="F390" s="386">
        <f t="shared" si="6"/>
        <v>0</v>
      </c>
    </row>
    <row r="391" spans="1:6" ht="25.5">
      <c r="A391" s="384" t="s">
        <v>808</v>
      </c>
      <c r="B391" s="384" t="s">
        <v>809</v>
      </c>
      <c r="C391" s="385" t="s">
        <v>11</v>
      </c>
      <c r="D391" s="385">
        <v>1</v>
      </c>
      <c r="F391" s="386">
        <f t="shared" si="6"/>
        <v>0</v>
      </c>
    </row>
    <row r="392" spans="1:6">
      <c r="C392" s="385"/>
    </row>
    <row r="393" spans="1:6">
      <c r="C393" s="385"/>
    </row>
    <row r="394" spans="1:6">
      <c r="C394" s="385"/>
    </row>
    <row r="395" spans="1:6">
      <c r="A395" s="457" t="s">
        <v>22</v>
      </c>
      <c r="B395" s="460" t="s">
        <v>810</v>
      </c>
      <c r="C395" s="461"/>
      <c r="D395" s="461"/>
      <c r="E395" s="423"/>
      <c r="F395" s="436">
        <f>SUM(F344:F394)</f>
        <v>0</v>
      </c>
    </row>
    <row r="396" spans="1:6">
      <c r="A396" s="403" t="s">
        <v>24</v>
      </c>
      <c r="B396" s="403" t="s">
        <v>811</v>
      </c>
      <c r="C396" s="385"/>
    </row>
    <row r="397" spans="1:6">
      <c r="C397" s="385"/>
    </row>
    <row r="398" spans="1:6">
      <c r="C398" s="385"/>
    </row>
    <row r="399" spans="1:6" ht="63.75">
      <c r="A399" s="384" t="s">
        <v>812</v>
      </c>
      <c r="B399" s="384" t="s">
        <v>813</v>
      </c>
      <c r="C399" s="385" t="s">
        <v>21</v>
      </c>
      <c r="D399" s="385">
        <v>1</v>
      </c>
      <c r="F399" s="386">
        <f>E399*D399</f>
        <v>0</v>
      </c>
    </row>
    <row r="400" spans="1:6">
      <c r="C400" s="385"/>
      <c r="F400" s="386">
        <f t="shared" ref="F400:F414" si="7">E400*D400</f>
        <v>0</v>
      </c>
    </row>
    <row r="401" spans="1:6">
      <c r="C401" s="385"/>
      <c r="F401" s="386">
        <f t="shared" si="7"/>
        <v>0</v>
      </c>
    </row>
    <row r="402" spans="1:6" ht="38.25">
      <c r="A402" s="384" t="s">
        <v>814</v>
      </c>
      <c r="B402" s="462" t="s">
        <v>815</v>
      </c>
      <c r="C402" s="385" t="s">
        <v>21</v>
      </c>
      <c r="D402" s="385">
        <v>2</v>
      </c>
      <c r="F402" s="386">
        <f t="shared" si="7"/>
        <v>0</v>
      </c>
    </row>
    <row r="403" spans="1:6">
      <c r="C403" s="385"/>
      <c r="F403" s="386">
        <f t="shared" si="7"/>
        <v>0</v>
      </c>
    </row>
    <row r="404" spans="1:6">
      <c r="C404" s="385"/>
      <c r="F404" s="386">
        <f t="shared" si="7"/>
        <v>0</v>
      </c>
    </row>
    <row r="405" spans="1:6" ht="63.75">
      <c r="A405" s="384" t="s">
        <v>816</v>
      </c>
      <c r="B405" s="462" t="s">
        <v>817</v>
      </c>
      <c r="C405" s="385" t="s">
        <v>601</v>
      </c>
      <c r="D405" s="385">
        <v>50</v>
      </c>
      <c r="F405" s="386">
        <f t="shared" si="7"/>
        <v>0</v>
      </c>
    </row>
    <row r="406" spans="1:6">
      <c r="B406" s="463"/>
      <c r="C406" s="385"/>
      <c r="F406" s="386">
        <f t="shared" si="7"/>
        <v>0</v>
      </c>
    </row>
    <row r="407" spans="1:6">
      <c r="B407" s="463"/>
      <c r="C407" s="385"/>
      <c r="F407" s="386">
        <f t="shared" si="7"/>
        <v>0</v>
      </c>
    </row>
    <row r="408" spans="1:6" ht="89.25">
      <c r="A408" s="384" t="s">
        <v>818</v>
      </c>
      <c r="B408" s="462" t="s">
        <v>819</v>
      </c>
      <c r="C408" s="385" t="s">
        <v>601</v>
      </c>
      <c r="D408" s="385">
        <v>60</v>
      </c>
      <c r="F408" s="386">
        <f t="shared" si="7"/>
        <v>0</v>
      </c>
    </row>
    <row r="409" spans="1:6">
      <c r="B409" s="462"/>
      <c r="C409" s="385"/>
      <c r="F409" s="386">
        <f t="shared" si="7"/>
        <v>0</v>
      </c>
    </row>
    <row r="410" spans="1:6">
      <c r="B410" s="433"/>
      <c r="C410" s="385"/>
      <c r="F410" s="386">
        <f t="shared" si="7"/>
        <v>0</v>
      </c>
    </row>
    <row r="411" spans="1:6" ht="51">
      <c r="A411" s="384" t="s">
        <v>820</v>
      </c>
      <c r="B411" s="462" t="s">
        <v>821</v>
      </c>
      <c r="C411" s="385" t="s">
        <v>601</v>
      </c>
      <c r="D411" s="385">
        <v>50</v>
      </c>
      <c r="F411" s="386">
        <f t="shared" si="7"/>
        <v>0</v>
      </c>
    </row>
    <row r="412" spans="1:6">
      <c r="C412" s="385"/>
      <c r="F412" s="386">
        <f t="shared" si="7"/>
        <v>0</v>
      </c>
    </row>
    <row r="413" spans="1:6">
      <c r="C413" s="385"/>
      <c r="F413" s="386">
        <f t="shared" si="7"/>
        <v>0</v>
      </c>
    </row>
    <row r="414" spans="1:6" ht="76.5">
      <c r="A414" s="384" t="s">
        <v>822</v>
      </c>
      <c r="B414" s="462" t="s">
        <v>823</v>
      </c>
      <c r="C414" s="385" t="s">
        <v>601</v>
      </c>
      <c r="D414" s="385">
        <v>20</v>
      </c>
      <c r="F414" s="386">
        <f t="shared" si="7"/>
        <v>0</v>
      </c>
    </row>
    <row r="415" spans="1:6">
      <c r="C415" s="385"/>
    </row>
    <row r="416" spans="1:6">
      <c r="C416" s="385"/>
    </row>
    <row r="417" spans="1:6">
      <c r="C417" s="385"/>
    </row>
    <row r="418" spans="1:6">
      <c r="A418" s="457" t="s">
        <v>24</v>
      </c>
      <c r="B418" s="460" t="s">
        <v>824</v>
      </c>
      <c r="C418" s="461"/>
      <c r="D418" s="461"/>
      <c r="E418" s="423"/>
      <c r="F418" s="436">
        <f>SUM(F399:F417)</f>
        <v>0</v>
      </c>
    </row>
    <row r="419" spans="1:6">
      <c r="A419" s="403" t="s">
        <v>26</v>
      </c>
      <c r="B419" s="403" t="s">
        <v>825</v>
      </c>
      <c r="C419" s="385"/>
    </row>
    <row r="420" spans="1:6">
      <c r="C420" s="385"/>
    </row>
    <row r="421" spans="1:6">
      <c r="C421" s="385"/>
    </row>
    <row r="422" spans="1:6">
      <c r="A422" s="384" t="s">
        <v>826</v>
      </c>
      <c r="B422" s="384" t="s">
        <v>827</v>
      </c>
      <c r="C422" s="385"/>
    </row>
    <row r="423" spans="1:6">
      <c r="B423" s="384" t="s">
        <v>828</v>
      </c>
      <c r="C423" s="385" t="s">
        <v>21</v>
      </c>
      <c r="D423" s="385">
        <v>1</v>
      </c>
      <c r="F423" s="386">
        <f>E423*D423</f>
        <v>0</v>
      </c>
    </row>
    <row r="424" spans="1:6">
      <c r="C424" s="385"/>
      <c r="F424" s="386">
        <f t="shared" ref="F424:F455" si="8">E424*D424</f>
        <v>0</v>
      </c>
    </row>
    <row r="425" spans="1:6">
      <c r="C425" s="385"/>
      <c r="F425" s="386">
        <f t="shared" si="8"/>
        <v>0</v>
      </c>
    </row>
    <row r="426" spans="1:6" ht="38.25">
      <c r="A426" s="384" t="s">
        <v>829</v>
      </c>
      <c r="B426" s="384" t="s">
        <v>830</v>
      </c>
      <c r="C426" s="385"/>
      <c r="F426" s="386">
        <f t="shared" si="8"/>
        <v>0</v>
      </c>
    </row>
    <row r="427" spans="1:6">
      <c r="B427" s="384" t="s">
        <v>831</v>
      </c>
      <c r="C427" s="385" t="s">
        <v>601</v>
      </c>
      <c r="D427" s="385">
        <v>10</v>
      </c>
      <c r="F427" s="386">
        <f t="shared" si="8"/>
        <v>0</v>
      </c>
    </row>
    <row r="428" spans="1:6">
      <c r="B428" s="384" t="s">
        <v>832</v>
      </c>
      <c r="C428" s="385" t="s">
        <v>601</v>
      </c>
      <c r="D428" s="385">
        <v>10</v>
      </c>
      <c r="F428" s="386">
        <f t="shared" si="8"/>
        <v>0</v>
      </c>
    </row>
    <row r="429" spans="1:6">
      <c r="C429" s="385"/>
      <c r="F429" s="386">
        <f t="shared" si="8"/>
        <v>0</v>
      </c>
    </row>
    <row r="430" spans="1:6">
      <c r="C430" s="385"/>
      <c r="F430" s="386">
        <f t="shared" si="8"/>
        <v>0</v>
      </c>
    </row>
    <row r="431" spans="1:6" ht="25.5">
      <c r="A431" s="384" t="s">
        <v>833</v>
      </c>
      <c r="B431" s="384" t="s">
        <v>834</v>
      </c>
      <c r="C431" s="385"/>
      <c r="F431" s="386">
        <f t="shared" si="8"/>
        <v>0</v>
      </c>
    </row>
    <row r="432" spans="1:6" ht="38.25">
      <c r="B432" s="384" t="s">
        <v>835</v>
      </c>
      <c r="C432" s="412" t="s">
        <v>21</v>
      </c>
      <c r="D432" s="412">
        <v>1</v>
      </c>
      <c r="F432" s="386">
        <f t="shared" si="8"/>
        <v>0</v>
      </c>
    </row>
    <row r="433" spans="1:6" ht="25.5">
      <c r="B433" s="384" t="s">
        <v>836</v>
      </c>
      <c r="C433" s="385" t="s">
        <v>21</v>
      </c>
      <c r="D433" s="385">
        <v>1</v>
      </c>
      <c r="F433" s="386">
        <f t="shared" si="8"/>
        <v>0</v>
      </c>
    </row>
    <row r="434" spans="1:6">
      <c r="B434" s="384" t="s">
        <v>837</v>
      </c>
      <c r="C434" s="385" t="s">
        <v>21</v>
      </c>
      <c r="D434" s="385">
        <v>1</v>
      </c>
      <c r="F434" s="386">
        <f t="shared" si="8"/>
        <v>0</v>
      </c>
    </row>
    <row r="435" spans="1:6">
      <c r="B435" s="384" t="s">
        <v>838</v>
      </c>
      <c r="C435" s="385" t="s">
        <v>21</v>
      </c>
      <c r="D435" s="385">
        <v>10</v>
      </c>
      <c r="F435" s="386">
        <f t="shared" si="8"/>
        <v>0</v>
      </c>
    </row>
    <row r="436" spans="1:6">
      <c r="B436" s="384" t="s">
        <v>839</v>
      </c>
      <c r="C436" s="385" t="s">
        <v>21</v>
      </c>
      <c r="D436" s="385">
        <v>1</v>
      </c>
      <c r="F436" s="386">
        <f t="shared" si="8"/>
        <v>0</v>
      </c>
    </row>
    <row r="437" spans="1:6">
      <c r="B437" s="384" t="s">
        <v>840</v>
      </c>
      <c r="C437" s="385" t="s">
        <v>21</v>
      </c>
      <c r="D437" s="385">
        <v>10</v>
      </c>
      <c r="F437" s="386">
        <f t="shared" si="8"/>
        <v>0</v>
      </c>
    </row>
    <row r="438" spans="1:6">
      <c r="B438" s="384" t="s">
        <v>841</v>
      </c>
      <c r="C438" s="385" t="s">
        <v>11</v>
      </c>
      <c r="D438" s="385">
        <v>1</v>
      </c>
      <c r="F438" s="386">
        <f t="shared" si="8"/>
        <v>0</v>
      </c>
    </row>
    <row r="439" spans="1:6">
      <c r="B439" s="433"/>
      <c r="C439" s="385"/>
      <c r="F439" s="386">
        <f t="shared" si="8"/>
        <v>0</v>
      </c>
    </row>
    <row r="440" spans="1:6">
      <c r="B440" s="433"/>
      <c r="C440" s="385"/>
      <c r="F440" s="386">
        <f t="shared" si="8"/>
        <v>0</v>
      </c>
    </row>
    <row r="441" spans="1:6" ht="51">
      <c r="A441" s="384" t="s">
        <v>842</v>
      </c>
      <c r="B441" s="384" t="s">
        <v>843</v>
      </c>
      <c r="C441" s="385" t="s">
        <v>601</v>
      </c>
      <c r="D441" s="385">
        <v>25</v>
      </c>
      <c r="F441" s="386">
        <f t="shared" si="8"/>
        <v>0</v>
      </c>
    </row>
    <row r="442" spans="1:6">
      <c r="C442" s="385"/>
      <c r="F442" s="386">
        <f t="shared" si="8"/>
        <v>0</v>
      </c>
    </row>
    <row r="443" spans="1:6">
      <c r="A443" s="403"/>
      <c r="B443" s="403"/>
      <c r="C443" s="385"/>
      <c r="F443" s="386">
        <f t="shared" si="8"/>
        <v>0</v>
      </c>
    </row>
    <row r="444" spans="1:6" ht="25.5">
      <c r="A444" s="384" t="s">
        <v>844</v>
      </c>
      <c r="B444" s="384" t="s">
        <v>845</v>
      </c>
      <c r="C444" s="385" t="s">
        <v>21</v>
      </c>
      <c r="D444" s="385">
        <v>5</v>
      </c>
      <c r="F444" s="386">
        <f t="shared" si="8"/>
        <v>0</v>
      </c>
    </row>
    <row r="445" spans="1:6">
      <c r="C445" s="385"/>
      <c r="F445" s="386">
        <f t="shared" si="8"/>
        <v>0</v>
      </c>
    </row>
    <row r="446" spans="1:6">
      <c r="C446" s="385"/>
      <c r="F446" s="386">
        <f t="shared" si="8"/>
        <v>0</v>
      </c>
    </row>
    <row r="447" spans="1:6" ht="14.25" customHeight="1">
      <c r="A447" s="384" t="s">
        <v>846</v>
      </c>
      <c r="B447" s="384" t="s">
        <v>847</v>
      </c>
      <c r="C447" s="385" t="s">
        <v>601</v>
      </c>
      <c r="D447" s="385">
        <v>100</v>
      </c>
      <c r="F447" s="386">
        <f t="shared" si="8"/>
        <v>0</v>
      </c>
    </row>
    <row r="448" spans="1:6">
      <c r="C448" s="385"/>
      <c r="F448" s="386">
        <f t="shared" si="8"/>
        <v>0</v>
      </c>
    </row>
    <row r="449" spans="1:6">
      <c r="C449" s="385"/>
      <c r="F449" s="386">
        <f t="shared" si="8"/>
        <v>0</v>
      </c>
    </row>
    <row r="450" spans="1:6" ht="25.5">
      <c r="A450" s="384" t="s">
        <v>848</v>
      </c>
      <c r="B450" s="384" t="s">
        <v>849</v>
      </c>
      <c r="C450" s="385"/>
      <c r="F450" s="386">
        <f t="shared" si="8"/>
        <v>0</v>
      </c>
    </row>
    <row r="451" spans="1:6">
      <c r="B451" s="384" t="s">
        <v>850</v>
      </c>
      <c r="C451" s="385" t="s">
        <v>601</v>
      </c>
      <c r="D451" s="385">
        <v>75</v>
      </c>
      <c r="F451" s="386">
        <f t="shared" si="8"/>
        <v>0</v>
      </c>
    </row>
    <row r="452" spans="1:6">
      <c r="B452" s="384" t="s">
        <v>851</v>
      </c>
      <c r="C452" s="385" t="s">
        <v>601</v>
      </c>
      <c r="D452" s="385">
        <v>25</v>
      </c>
      <c r="F452" s="386">
        <f t="shared" si="8"/>
        <v>0</v>
      </c>
    </row>
    <row r="453" spans="1:6">
      <c r="C453" s="385"/>
      <c r="F453" s="386">
        <f t="shared" si="8"/>
        <v>0</v>
      </c>
    </row>
    <row r="454" spans="1:6">
      <c r="C454" s="385"/>
      <c r="F454" s="386">
        <f t="shared" si="8"/>
        <v>0</v>
      </c>
    </row>
    <row r="455" spans="1:6">
      <c r="A455" s="384" t="s">
        <v>852</v>
      </c>
      <c r="B455" s="384" t="s">
        <v>853</v>
      </c>
      <c r="C455" s="385" t="s">
        <v>11</v>
      </c>
      <c r="D455" s="385">
        <v>1</v>
      </c>
      <c r="F455" s="386">
        <f t="shared" si="8"/>
        <v>0</v>
      </c>
    </row>
    <row r="456" spans="1:6">
      <c r="C456" s="385"/>
    </row>
    <row r="457" spans="1:6">
      <c r="C457" s="385"/>
    </row>
    <row r="458" spans="1:6">
      <c r="C458" s="385"/>
    </row>
    <row r="459" spans="1:6">
      <c r="A459" s="457" t="s">
        <v>26</v>
      </c>
      <c r="B459" s="457" t="s">
        <v>854</v>
      </c>
      <c r="C459" s="434"/>
      <c r="D459" s="434"/>
      <c r="E459" s="435"/>
      <c r="F459" s="436">
        <f>SUM(F423:F458)</f>
        <v>0</v>
      </c>
    </row>
    <row r="460" spans="1:6">
      <c r="A460" s="403" t="s">
        <v>27</v>
      </c>
      <c r="B460" s="403" t="s">
        <v>855</v>
      </c>
      <c r="C460" s="385"/>
    </row>
    <row r="461" spans="1:6">
      <c r="A461" s="403"/>
      <c r="B461" s="403"/>
      <c r="C461" s="385"/>
    </row>
    <row r="462" spans="1:6">
      <c r="A462" s="403"/>
      <c r="B462" s="403"/>
      <c r="C462" s="385"/>
    </row>
    <row r="463" spans="1:6" ht="25.5">
      <c r="A463" s="384" t="s">
        <v>856</v>
      </c>
      <c r="B463" s="384" t="s">
        <v>857</v>
      </c>
      <c r="C463" s="385" t="s">
        <v>21</v>
      </c>
      <c r="D463" s="385">
        <v>2</v>
      </c>
      <c r="F463" s="386">
        <f>E463*D463</f>
        <v>0</v>
      </c>
    </row>
    <row r="464" spans="1:6">
      <c r="A464" s="403"/>
      <c r="B464" s="464"/>
      <c r="C464" s="385"/>
      <c r="F464" s="386">
        <f t="shared" ref="F464:F527" si="9">E464*D464</f>
        <v>0</v>
      </c>
    </row>
    <row r="465" spans="1:6">
      <c r="A465" s="403"/>
      <c r="B465" s="465"/>
      <c r="C465" s="385"/>
      <c r="F465" s="386">
        <f t="shared" si="9"/>
        <v>0</v>
      </c>
    </row>
    <row r="466" spans="1:6">
      <c r="A466" s="403"/>
      <c r="B466" s="403"/>
      <c r="C466" s="385"/>
      <c r="F466" s="386">
        <f t="shared" si="9"/>
        <v>0</v>
      </c>
    </row>
    <row r="467" spans="1:6">
      <c r="A467" s="403"/>
      <c r="B467" s="466" t="s">
        <v>858</v>
      </c>
      <c r="C467" s="385"/>
      <c r="F467" s="386">
        <f t="shared" si="9"/>
        <v>0</v>
      </c>
    </row>
    <row r="468" spans="1:6" ht="89.25">
      <c r="A468" s="403"/>
      <c r="B468" s="384" t="s">
        <v>859</v>
      </c>
      <c r="C468" s="385"/>
      <c r="F468" s="386">
        <f t="shared" si="9"/>
        <v>0</v>
      </c>
    </row>
    <row r="469" spans="1:6">
      <c r="A469" s="403"/>
      <c r="B469" s="403"/>
      <c r="C469" s="385"/>
      <c r="F469" s="386">
        <f t="shared" si="9"/>
        <v>0</v>
      </c>
    </row>
    <row r="470" spans="1:6">
      <c r="A470" s="403"/>
      <c r="B470" s="403"/>
      <c r="C470" s="385"/>
      <c r="F470" s="386">
        <f t="shared" si="9"/>
        <v>0</v>
      </c>
    </row>
    <row r="471" spans="1:6" ht="38.25">
      <c r="A471" s="384" t="s">
        <v>860</v>
      </c>
      <c r="B471" s="384" t="s">
        <v>861</v>
      </c>
      <c r="C471" s="385" t="s">
        <v>21</v>
      </c>
      <c r="D471" s="385">
        <v>1</v>
      </c>
      <c r="F471" s="386">
        <f t="shared" si="9"/>
        <v>0</v>
      </c>
    </row>
    <row r="472" spans="1:6">
      <c r="B472" s="464"/>
      <c r="C472" s="385"/>
      <c r="F472" s="386">
        <f t="shared" si="9"/>
        <v>0</v>
      </c>
    </row>
    <row r="473" spans="1:6">
      <c r="B473" s="465"/>
      <c r="C473" s="385"/>
      <c r="F473" s="386">
        <f t="shared" si="9"/>
        <v>0</v>
      </c>
    </row>
    <row r="474" spans="1:6">
      <c r="B474" s="403"/>
      <c r="C474" s="385"/>
      <c r="F474" s="386">
        <f t="shared" si="9"/>
        <v>0</v>
      </c>
    </row>
    <row r="475" spans="1:6">
      <c r="B475" s="466" t="s">
        <v>858</v>
      </c>
      <c r="C475" s="385"/>
      <c r="F475" s="386">
        <f t="shared" si="9"/>
        <v>0</v>
      </c>
    </row>
    <row r="476" spans="1:6" ht="114.75">
      <c r="B476" s="384" t="s">
        <v>862</v>
      </c>
      <c r="C476" s="385"/>
      <c r="F476" s="386">
        <f t="shared" si="9"/>
        <v>0</v>
      </c>
    </row>
    <row r="477" spans="1:6">
      <c r="B477" s="403"/>
      <c r="C477" s="385"/>
      <c r="F477" s="386">
        <f t="shared" si="9"/>
        <v>0</v>
      </c>
    </row>
    <row r="478" spans="1:6">
      <c r="B478" s="403"/>
      <c r="C478" s="385"/>
      <c r="F478" s="386">
        <f t="shared" si="9"/>
        <v>0</v>
      </c>
    </row>
    <row r="479" spans="1:6" ht="25.5">
      <c r="A479" s="384" t="s">
        <v>863</v>
      </c>
      <c r="B479" s="384" t="s">
        <v>864</v>
      </c>
      <c r="C479" s="385" t="s">
        <v>21</v>
      </c>
      <c r="D479" s="385">
        <v>1</v>
      </c>
      <c r="F479" s="386">
        <f t="shared" si="9"/>
        <v>0</v>
      </c>
    </row>
    <row r="480" spans="1:6">
      <c r="B480" s="464"/>
      <c r="C480" s="385"/>
      <c r="F480" s="386">
        <f t="shared" si="9"/>
        <v>0</v>
      </c>
    </row>
    <row r="481" spans="1:6">
      <c r="B481" s="465"/>
      <c r="C481" s="385"/>
      <c r="F481" s="386">
        <f t="shared" si="9"/>
        <v>0</v>
      </c>
    </row>
    <row r="482" spans="1:6">
      <c r="B482" s="403"/>
      <c r="C482" s="385"/>
      <c r="F482" s="386">
        <f t="shared" si="9"/>
        <v>0</v>
      </c>
    </row>
    <row r="483" spans="1:6">
      <c r="B483" s="466" t="s">
        <v>858</v>
      </c>
      <c r="C483" s="385"/>
      <c r="F483" s="386">
        <f t="shared" si="9"/>
        <v>0</v>
      </c>
    </row>
    <row r="484" spans="1:6" ht="114.75">
      <c r="B484" s="384" t="s">
        <v>865</v>
      </c>
      <c r="C484" s="385"/>
      <c r="F484" s="386">
        <f t="shared" si="9"/>
        <v>0</v>
      </c>
    </row>
    <row r="485" spans="1:6">
      <c r="B485" s="403"/>
      <c r="C485" s="385"/>
      <c r="F485" s="386">
        <f t="shared" si="9"/>
        <v>0</v>
      </c>
    </row>
    <row r="486" spans="1:6">
      <c r="B486" s="403"/>
      <c r="C486" s="385"/>
      <c r="F486" s="386">
        <f t="shared" si="9"/>
        <v>0</v>
      </c>
    </row>
    <row r="487" spans="1:6" ht="25.5">
      <c r="A487" s="384" t="s">
        <v>866</v>
      </c>
      <c r="B487" s="384" t="s">
        <v>867</v>
      </c>
      <c r="C487" s="385" t="s">
        <v>21</v>
      </c>
      <c r="D487" s="385">
        <v>1</v>
      </c>
      <c r="F487" s="386">
        <f t="shared" si="9"/>
        <v>0</v>
      </c>
    </row>
    <row r="488" spans="1:6">
      <c r="B488" s="442"/>
      <c r="C488" s="385"/>
      <c r="F488" s="386">
        <f t="shared" si="9"/>
        <v>0</v>
      </c>
    </row>
    <row r="489" spans="1:6">
      <c r="B489" s="467"/>
      <c r="C489" s="385"/>
      <c r="F489" s="386">
        <f t="shared" si="9"/>
        <v>0</v>
      </c>
    </row>
    <row r="490" spans="1:6">
      <c r="B490" s="466" t="s">
        <v>858</v>
      </c>
      <c r="C490" s="385"/>
      <c r="F490" s="386">
        <f t="shared" si="9"/>
        <v>0</v>
      </c>
    </row>
    <row r="491" spans="1:6" ht="38.25">
      <c r="B491" s="384" t="s">
        <v>868</v>
      </c>
      <c r="C491" s="385"/>
      <c r="F491" s="386">
        <f t="shared" si="9"/>
        <v>0</v>
      </c>
    </row>
    <row r="492" spans="1:6">
      <c r="B492" s="403"/>
      <c r="C492" s="385"/>
      <c r="F492" s="386">
        <f t="shared" si="9"/>
        <v>0</v>
      </c>
    </row>
    <row r="493" spans="1:6">
      <c r="B493" s="403"/>
      <c r="C493" s="385"/>
      <c r="F493" s="386">
        <f t="shared" si="9"/>
        <v>0</v>
      </c>
    </row>
    <row r="494" spans="1:6" ht="38.25">
      <c r="A494" s="384" t="s">
        <v>869</v>
      </c>
      <c r="B494" s="384" t="s">
        <v>870</v>
      </c>
      <c r="C494" s="385" t="s">
        <v>21</v>
      </c>
      <c r="D494" s="385">
        <v>1</v>
      </c>
      <c r="F494" s="386">
        <f t="shared" si="9"/>
        <v>0</v>
      </c>
    </row>
    <row r="495" spans="1:6">
      <c r="B495" s="464"/>
      <c r="C495" s="385"/>
      <c r="F495" s="386">
        <f t="shared" si="9"/>
        <v>0</v>
      </c>
    </row>
    <row r="496" spans="1:6">
      <c r="B496" s="464"/>
      <c r="C496" s="385"/>
      <c r="F496" s="386">
        <f t="shared" si="9"/>
        <v>0</v>
      </c>
    </row>
    <row r="497" spans="1:6">
      <c r="B497" s="403"/>
      <c r="C497" s="385"/>
      <c r="F497" s="386">
        <f t="shared" si="9"/>
        <v>0</v>
      </c>
    </row>
    <row r="498" spans="1:6">
      <c r="B498" s="466" t="s">
        <v>858</v>
      </c>
      <c r="C498" s="385"/>
      <c r="F498" s="386">
        <f t="shared" si="9"/>
        <v>0</v>
      </c>
    </row>
    <row r="499" spans="1:6" ht="102">
      <c r="B499" s="384" t="s">
        <v>871</v>
      </c>
      <c r="C499" s="385"/>
      <c r="F499" s="386">
        <f t="shared" si="9"/>
        <v>0</v>
      </c>
    </row>
    <row r="500" spans="1:6">
      <c r="C500" s="385"/>
      <c r="F500" s="386">
        <f t="shared" si="9"/>
        <v>0</v>
      </c>
    </row>
    <row r="501" spans="1:6">
      <c r="B501" s="403"/>
      <c r="C501" s="385"/>
      <c r="F501" s="386">
        <f t="shared" si="9"/>
        <v>0</v>
      </c>
    </row>
    <row r="502" spans="1:6" ht="51">
      <c r="A502" s="384" t="s">
        <v>872</v>
      </c>
      <c r="B502" s="384" t="s">
        <v>873</v>
      </c>
      <c r="C502" s="385" t="s">
        <v>21</v>
      </c>
      <c r="D502" s="385">
        <v>1</v>
      </c>
      <c r="F502" s="386">
        <f t="shared" si="9"/>
        <v>0</v>
      </c>
    </row>
    <row r="503" spans="1:6">
      <c r="B503" s="464"/>
      <c r="C503" s="385"/>
      <c r="F503" s="386">
        <f t="shared" si="9"/>
        <v>0</v>
      </c>
    </row>
    <row r="504" spans="1:6">
      <c r="B504" s="464"/>
      <c r="C504" s="385"/>
      <c r="F504" s="386">
        <f t="shared" si="9"/>
        <v>0</v>
      </c>
    </row>
    <row r="505" spans="1:6">
      <c r="B505" s="403"/>
      <c r="C505" s="385"/>
      <c r="F505" s="386">
        <f t="shared" si="9"/>
        <v>0</v>
      </c>
    </row>
    <row r="506" spans="1:6">
      <c r="B506" s="466" t="s">
        <v>858</v>
      </c>
      <c r="C506" s="385"/>
      <c r="F506" s="386">
        <f t="shared" si="9"/>
        <v>0</v>
      </c>
    </row>
    <row r="507" spans="1:6" ht="114.75">
      <c r="B507" s="384" t="s">
        <v>874</v>
      </c>
      <c r="C507" s="385"/>
      <c r="F507" s="386">
        <f t="shared" si="9"/>
        <v>0</v>
      </c>
    </row>
    <row r="508" spans="1:6" ht="76.5">
      <c r="B508" s="384" t="s">
        <v>875</v>
      </c>
      <c r="C508" s="385"/>
      <c r="F508" s="386">
        <f t="shared" si="9"/>
        <v>0</v>
      </c>
    </row>
    <row r="509" spans="1:6" ht="127.5">
      <c r="B509" s="384" t="s">
        <v>876</v>
      </c>
      <c r="C509" s="385"/>
      <c r="F509" s="386">
        <f t="shared" si="9"/>
        <v>0</v>
      </c>
    </row>
    <row r="510" spans="1:6" ht="89.25">
      <c r="B510" s="384" t="s">
        <v>877</v>
      </c>
      <c r="C510" s="385"/>
      <c r="F510" s="386">
        <f t="shared" si="9"/>
        <v>0</v>
      </c>
    </row>
    <row r="511" spans="1:6">
      <c r="B511" s="403"/>
      <c r="C511" s="385"/>
      <c r="F511" s="386">
        <f t="shared" si="9"/>
        <v>0</v>
      </c>
    </row>
    <row r="512" spans="1:6">
      <c r="B512" s="403"/>
      <c r="C512" s="385"/>
      <c r="F512" s="386">
        <f t="shared" si="9"/>
        <v>0</v>
      </c>
    </row>
    <row r="513" spans="1:6" ht="38.25">
      <c r="A513" s="384" t="s">
        <v>878</v>
      </c>
      <c r="B513" s="384" t="s">
        <v>879</v>
      </c>
      <c r="C513" s="385" t="s">
        <v>21</v>
      </c>
      <c r="D513" s="385">
        <v>1</v>
      </c>
      <c r="F513" s="386">
        <f t="shared" si="9"/>
        <v>0</v>
      </c>
    </row>
    <row r="514" spans="1:6">
      <c r="B514" s="464"/>
      <c r="C514" s="385"/>
      <c r="F514" s="386">
        <f t="shared" si="9"/>
        <v>0</v>
      </c>
    </row>
    <row r="515" spans="1:6">
      <c r="B515" s="464"/>
      <c r="C515" s="385"/>
      <c r="F515" s="386">
        <f t="shared" si="9"/>
        <v>0</v>
      </c>
    </row>
    <row r="516" spans="1:6">
      <c r="B516" s="403"/>
      <c r="C516" s="385"/>
      <c r="F516" s="386">
        <f t="shared" si="9"/>
        <v>0</v>
      </c>
    </row>
    <row r="517" spans="1:6">
      <c r="B517" s="466" t="s">
        <v>858</v>
      </c>
      <c r="C517" s="385"/>
      <c r="F517" s="386">
        <f t="shared" si="9"/>
        <v>0</v>
      </c>
    </row>
    <row r="518" spans="1:6" ht="178.5">
      <c r="B518" s="384" t="s">
        <v>880</v>
      </c>
      <c r="C518" s="385"/>
      <c r="F518" s="386">
        <f t="shared" si="9"/>
        <v>0</v>
      </c>
    </row>
    <row r="519" spans="1:6">
      <c r="B519" s="403"/>
      <c r="C519" s="385"/>
      <c r="F519" s="386">
        <f t="shared" si="9"/>
        <v>0</v>
      </c>
    </row>
    <row r="520" spans="1:6">
      <c r="B520" s="403"/>
      <c r="C520" s="385"/>
      <c r="F520" s="386">
        <f t="shared" si="9"/>
        <v>0</v>
      </c>
    </row>
    <row r="521" spans="1:6" ht="38.25">
      <c r="A521" s="384" t="s">
        <v>881</v>
      </c>
      <c r="B521" s="384" t="s">
        <v>882</v>
      </c>
      <c r="C521" s="385" t="s">
        <v>21</v>
      </c>
      <c r="D521" s="385">
        <v>1</v>
      </c>
      <c r="F521" s="386">
        <f t="shared" si="9"/>
        <v>0</v>
      </c>
    </row>
    <row r="522" spans="1:6" ht="25.5">
      <c r="B522" s="468" t="s">
        <v>883</v>
      </c>
      <c r="C522" s="385"/>
      <c r="F522" s="386">
        <f t="shared" si="9"/>
        <v>0</v>
      </c>
    </row>
    <row r="523" spans="1:6">
      <c r="B523" s="468"/>
      <c r="C523" s="385"/>
      <c r="F523" s="386">
        <f t="shared" si="9"/>
        <v>0</v>
      </c>
    </row>
    <row r="524" spans="1:6" ht="25.5">
      <c r="A524" s="469" t="s">
        <v>884</v>
      </c>
      <c r="B524" s="470" t="s">
        <v>885</v>
      </c>
      <c r="C524" s="385" t="s">
        <v>21</v>
      </c>
      <c r="D524" s="385">
        <v>1</v>
      </c>
      <c r="F524" s="386">
        <f t="shared" si="9"/>
        <v>0</v>
      </c>
    </row>
    <row r="525" spans="1:6">
      <c r="B525" s="464"/>
      <c r="C525" s="385"/>
      <c r="F525" s="386">
        <f t="shared" si="9"/>
        <v>0</v>
      </c>
    </row>
    <row r="526" spans="1:6">
      <c r="B526" s="464"/>
      <c r="C526" s="385"/>
      <c r="F526" s="386">
        <f t="shared" si="9"/>
        <v>0</v>
      </c>
    </row>
    <row r="527" spans="1:6">
      <c r="B527" s="403"/>
      <c r="C527" s="385"/>
      <c r="F527" s="386">
        <f t="shared" si="9"/>
        <v>0</v>
      </c>
    </row>
    <row r="528" spans="1:6">
      <c r="B528" s="466" t="s">
        <v>858</v>
      </c>
      <c r="C528" s="385"/>
      <c r="F528" s="386">
        <f t="shared" ref="F528:F591" si="10">E528*D528</f>
        <v>0</v>
      </c>
    </row>
    <row r="529" spans="1:6" ht="63.75">
      <c r="B529" s="471" t="s">
        <v>886</v>
      </c>
      <c r="C529" s="385"/>
      <c r="F529" s="386">
        <f t="shared" si="10"/>
        <v>0</v>
      </c>
    </row>
    <row r="530" spans="1:6">
      <c r="B530" s="403"/>
      <c r="C530" s="385"/>
      <c r="F530" s="386">
        <f t="shared" si="10"/>
        <v>0</v>
      </c>
    </row>
    <row r="531" spans="1:6">
      <c r="B531" s="403"/>
      <c r="C531" s="385"/>
      <c r="F531" s="386">
        <f t="shared" si="10"/>
        <v>0</v>
      </c>
    </row>
    <row r="532" spans="1:6" ht="38.25">
      <c r="A532" s="469" t="s">
        <v>884</v>
      </c>
      <c r="B532" s="470" t="s">
        <v>887</v>
      </c>
      <c r="C532" s="385" t="s">
        <v>21</v>
      </c>
      <c r="D532" s="385">
        <v>1</v>
      </c>
      <c r="F532" s="386">
        <f t="shared" si="10"/>
        <v>0</v>
      </c>
    </row>
    <row r="533" spans="1:6">
      <c r="A533" s="469"/>
      <c r="B533" s="472"/>
      <c r="C533" s="385"/>
      <c r="F533" s="386">
        <f t="shared" si="10"/>
        <v>0</v>
      </c>
    </row>
    <row r="534" spans="1:6">
      <c r="A534" s="469"/>
      <c r="B534" s="472"/>
      <c r="C534" s="385"/>
      <c r="F534" s="386">
        <f t="shared" si="10"/>
        <v>0</v>
      </c>
    </row>
    <row r="535" spans="1:6">
      <c r="A535" s="469"/>
      <c r="B535" s="470"/>
      <c r="C535" s="385"/>
      <c r="F535" s="386">
        <f t="shared" si="10"/>
        <v>0</v>
      </c>
    </row>
    <row r="536" spans="1:6">
      <c r="B536" s="466" t="s">
        <v>858</v>
      </c>
      <c r="C536" s="385"/>
      <c r="F536" s="386">
        <f t="shared" si="10"/>
        <v>0</v>
      </c>
    </row>
    <row r="537" spans="1:6" ht="178.5">
      <c r="B537" s="471" t="s">
        <v>888</v>
      </c>
      <c r="C537" s="385"/>
      <c r="F537" s="386">
        <f t="shared" si="10"/>
        <v>0</v>
      </c>
    </row>
    <row r="538" spans="1:6">
      <c r="B538" s="403"/>
      <c r="C538" s="385"/>
      <c r="F538" s="386">
        <f t="shared" si="10"/>
        <v>0</v>
      </c>
    </row>
    <row r="539" spans="1:6" ht="25.5">
      <c r="A539" s="473" t="s">
        <v>884</v>
      </c>
      <c r="B539" s="470" t="s">
        <v>889</v>
      </c>
      <c r="C539" s="385" t="s">
        <v>21</v>
      </c>
      <c r="D539" s="385">
        <v>1</v>
      </c>
      <c r="F539" s="386">
        <f t="shared" si="10"/>
        <v>0</v>
      </c>
    </row>
    <row r="540" spans="1:6">
      <c r="B540" s="472"/>
      <c r="C540" s="385"/>
      <c r="F540" s="386">
        <f t="shared" si="10"/>
        <v>0</v>
      </c>
    </row>
    <row r="541" spans="1:6">
      <c r="B541" s="472"/>
      <c r="C541" s="385"/>
      <c r="F541" s="386">
        <f t="shared" si="10"/>
        <v>0</v>
      </c>
    </row>
    <row r="542" spans="1:6">
      <c r="B542" s="470"/>
      <c r="C542" s="385"/>
      <c r="F542" s="386">
        <f t="shared" si="10"/>
        <v>0</v>
      </c>
    </row>
    <row r="543" spans="1:6">
      <c r="B543" s="466" t="s">
        <v>858</v>
      </c>
      <c r="C543" s="385"/>
      <c r="F543" s="386">
        <f t="shared" si="10"/>
        <v>0</v>
      </c>
    </row>
    <row r="544" spans="1:6" ht="25.5">
      <c r="B544" s="470" t="s">
        <v>890</v>
      </c>
      <c r="C544" s="385"/>
      <c r="F544" s="386">
        <f t="shared" si="10"/>
        <v>0</v>
      </c>
    </row>
    <row r="545" spans="1:6">
      <c r="B545" s="470" t="s">
        <v>891</v>
      </c>
      <c r="C545" s="385"/>
      <c r="F545" s="386">
        <f t="shared" si="10"/>
        <v>0</v>
      </c>
    </row>
    <row r="546" spans="1:6">
      <c r="B546" s="470" t="s">
        <v>892</v>
      </c>
      <c r="C546" s="385"/>
      <c r="F546" s="386">
        <f t="shared" si="10"/>
        <v>0</v>
      </c>
    </row>
    <row r="547" spans="1:6">
      <c r="B547" s="470" t="s">
        <v>893</v>
      </c>
      <c r="C547" s="385"/>
      <c r="F547" s="386">
        <f t="shared" si="10"/>
        <v>0</v>
      </c>
    </row>
    <row r="548" spans="1:6" ht="191.25">
      <c r="B548" s="470" t="s">
        <v>894</v>
      </c>
      <c r="C548" s="385"/>
      <c r="F548" s="386">
        <f t="shared" si="10"/>
        <v>0</v>
      </c>
    </row>
    <row r="549" spans="1:6" ht="108.75">
      <c r="B549" s="470" t="s">
        <v>895</v>
      </c>
      <c r="C549" s="385"/>
      <c r="F549" s="386">
        <f t="shared" si="10"/>
        <v>0</v>
      </c>
    </row>
    <row r="550" spans="1:6">
      <c r="B550" s="403"/>
      <c r="C550" s="385"/>
      <c r="F550" s="386">
        <f t="shared" si="10"/>
        <v>0</v>
      </c>
    </row>
    <row r="551" spans="1:6" ht="51">
      <c r="A551" s="473" t="s">
        <v>884</v>
      </c>
      <c r="B551" s="150" t="s">
        <v>896</v>
      </c>
      <c r="C551" s="474" t="s">
        <v>21</v>
      </c>
      <c r="D551" s="385">
        <v>1</v>
      </c>
      <c r="F551" s="386">
        <f t="shared" si="10"/>
        <v>0</v>
      </c>
    </row>
    <row r="552" spans="1:6">
      <c r="A552" s="475"/>
      <c r="B552" s="472"/>
      <c r="C552" s="476"/>
      <c r="F552" s="386">
        <f t="shared" si="10"/>
        <v>0</v>
      </c>
    </row>
    <row r="553" spans="1:6" ht="15">
      <c r="A553" s="475"/>
      <c r="B553" s="472"/>
      <c r="C553" s="477"/>
      <c r="F553" s="386">
        <f t="shared" si="10"/>
        <v>0</v>
      </c>
    </row>
    <row r="554" spans="1:6">
      <c r="B554" s="470"/>
      <c r="C554" s="385"/>
      <c r="F554" s="386">
        <f t="shared" si="10"/>
        <v>0</v>
      </c>
    </row>
    <row r="555" spans="1:6">
      <c r="B555" s="466" t="s">
        <v>858</v>
      </c>
      <c r="C555" s="385"/>
      <c r="F555" s="386">
        <f t="shared" si="10"/>
        <v>0</v>
      </c>
    </row>
    <row r="556" spans="1:6" ht="140.25">
      <c r="B556" s="150" t="s">
        <v>897</v>
      </c>
      <c r="C556" s="385"/>
      <c r="F556" s="386">
        <f t="shared" si="10"/>
        <v>0</v>
      </c>
    </row>
    <row r="557" spans="1:6">
      <c r="B557" s="403"/>
      <c r="C557" s="385"/>
      <c r="F557" s="386">
        <f t="shared" si="10"/>
        <v>0</v>
      </c>
    </row>
    <row r="558" spans="1:6" ht="25.5">
      <c r="A558" s="469" t="s">
        <v>884</v>
      </c>
      <c r="B558" s="470" t="s">
        <v>898</v>
      </c>
      <c r="C558" s="385" t="s">
        <v>21</v>
      </c>
      <c r="D558" s="385">
        <v>1</v>
      </c>
      <c r="F558" s="386">
        <f t="shared" si="10"/>
        <v>0</v>
      </c>
    </row>
    <row r="559" spans="1:6">
      <c r="B559" s="472"/>
      <c r="C559" s="385"/>
      <c r="F559" s="386">
        <f t="shared" si="10"/>
        <v>0</v>
      </c>
    </row>
    <row r="560" spans="1:6">
      <c r="B560" s="472"/>
      <c r="C560" s="385"/>
      <c r="F560" s="386">
        <f t="shared" si="10"/>
        <v>0</v>
      </c>
    </row>
    <row r="561" spans="1:6">
      <c r="B561" s="470"/>
      <c r="C561" s="385"/>
      <c r="F561" s="386">
        <f t="shared" si="10"/>
        <v>0</v>
      </c>
    </row>
    <row r="562" spans="1:6">
      <c r="B562" s="466" t="s">
        <v>858</v>
      </c>
      <c r="C562" s="385"/>
      <c r="F562" s="386">
        <f t="shared" si="10"/>
        <v>0</v>
      </c>
    </row>
    <row r="563" spans="1:6" ht="140.25">
      <c r="B563" s="470" t="s">
        <v>899</v>
      </c>
      <c r="C563" s="385"/>
      <c r="F563" s="386">
        <f t="shared" si="10"/>
        <v>0</v>
      </c>
    </row>
    <row r="564" spans="1:6">
      <c r="B564" s="403"/>
      <c r="C564" s="385"/>
      <c r="F564" s="386">
        <f t="shared" si="10"/>
        <v>0</v>
      </c>
    </row>
    <row r="565" spans="1:6">
      <c r="B565" s="403"/>
      <c r="C565" s="385"/>
      <c r="F565" s="386">
        <f t="shared" si="10"/>
        <v>0</v>
      </c>
    </row>
    <row r="566" spans="1:6" ht="25.5">
      <c r="A566" s="469" t="s">
        <v>884</v>
      </c>
      <c r="B566" s="470" t="s">
        <v>900</v>
      </c>
      <c r="C566" s="385" t="s">
        <v>21</v>
      </c>
      <c r="D566" s="385">
        <v>1</v>
      </c>
      <c r="F566" s="386">
        <f t="shared" si="10"/>
        <v>0</v>
      </c>
    </row>
    <row r="567" spans="1:6">
      <c r="B567" s="472"/>
      <c r="C567" s="385"/>
      <c r="F567" s="386">
        <f t="shared" si="10"/>
        <v>0</v>
      </c>
    </row>
    <row r="568" spans="1:6">
      <c r="B568" s="472"/>
      <c r="C568" s="385"/>
      <c r="F568" s="386">
        <f t="shared" si="10"/>
        <v>0</v>
      </c>
    </row>
    <row r="569" spans="1:6">
      <c r="B569" s="470"/>
      <c r="C569" s="385"/>
      <c r="F569" s="386">
        <f t="shared" si="10"/>
        <v>0</v>
      </c>
    </row>
    <row r="570" spans="1:6">
      <c r="B570" s="466" t="s">
        <v>858</v>
      </c>
      <c r="C570" s="385"/>
      <c r="F570" s="386">
        <f t="shared" si="10"/>
        <v>0</v>
      </c>
    </row>
    <row r="571" spans="1:6" ht="114.75">
      <c r="B571" s="470" t="s">
        <v>901</v>
      </c>
      <c r="C571" s="385"/>
      <c r="F571" s="386">
        <f t="shared" si="10"/>
        <v>0</v>
      </c>
    </row>
    <row r="572" spans="1:6">
      <c r="B572" s="403"/>
      <c r="C572" s="385"/>
      <c r="F572" s="386">
        <f t="shared" si="10"/>
        <v>0</v>
      </c>
    </row>
    <row r="573" spans="1:6" ht="25.5">
      <c r="A573" s="469" t="s">
        <v>884</v>
      </c>
      <c r="B573" s="470" t="s">
        <v>902</v>
      </c>
      <c r="C573" s="385" t="s">
        <v>21</v>
      </c>
      <c r="D573" s="385">
        <v>1</v>
      </c>
      <c r="F573" s="386">
        <f t="shared" si="10"/>
        <v>0</v>
      </c>
    </row>
    <row r="574" spans="1:6">
      <c r="B574" s="472"/>
      <c r="C574" s="385"/>
      <c r="F574" s="386">
        <f t="shared" si="10"/>
        <v>0</v>
      </c>
    </row>
    <row r="575" spans="1:6">
      <c r="B575" s="472"/>
      <c r="C575" s="385"/>
      <c r="F575" s="386">
        <f t="shared" si="10"/>
        <v>0</v>
      </c>
    </row>
    <row r="576" spans="1:6">
      <c r="B576" s="470"/>
      <c r="C576" s="385"/>
      <c r="F576" s="386">
        <f t="shared" si="10"/>
        <v>0</v>
      </c>
    </row>
    <row r="577" spans="1:6">
      <c r="B577" s="466" t="s">
        <v>858</v>
      </c>
      <c r="C577" s="385"/>
      <c r="F577" s="386">
        <f t="shared" si="10"/>
        <v>0</v>
      </c>
    </row>
    <row r="578" spans="1:6" ht="127.5">
      <c r="B578" s="470" t="s">
        <v>903</v>
      </c>
      <c r="C578" s="385"/>
      <c r="F578" s="386">
        <f t="shared" si="10"/>
        <v>0</v>
      </c>
    </row>
    <row r="579" spans="1:6">
      <c r="B579" s="403"/>
      <c r="C579" s="385"/>
      <c r="F579" s="386">
        <f t="shared" si="10"/>
        <v>0</v>
      </c>
    </row>
    <row r="580" spans="1:6" ht="25.5">
      <c r="A580" s="478" t="s">
        <v>884</v>
      </c>
      <c r="B580" s="470" t="s">
        <v>904</v>
      </c>
      <c r="C580" s="385" t="s">
        <v>21</v>
      </c>
      <c r="D580" s="385">
        <v>1</v>
      </c>
      <c r="F580" s="386">
        <f t="shared" si="10"/>
        <v>0</v>
      </c>
    </row>
    <row r="581" spans="1:6">
      <c r="B581" s="472"/>
      <c r="C581" s="385"/>
      <c r="F581" s="386">
        <f t="shared" si="10"/>
        <v>0</v>
      </c>
    </row>
    <row r="582" spans="1:6">
      <c r="B582" s="472"/>
      <c r="C582" s="385"/>
      <c r="F582" s="386">
        <f t="shared" si="10"/>
        <v>0</v>
      </c>
    </row>
    <row r="583" spans="1:6">
      <c r="B583" s="470"/>
      <c r="C583" s="385"/>
      <c r="F583" s="386">
        <f t="shared" si="10"/>
        <v>0</v>
      </c>
    </row>
    <row r="584" spans="1:6">
      <c r="B584" s="466" t="s">
        <v>858</v>
      </c>
      <c r="C584" s="385"/>
      <c r="F584" s="386">
        <f t="shared" si="10"/>
        <v>0</v>
      </c>
    </row>
    <row r="585" spans="1:6" ht="153">
      <c r="B585" s="470" t="s">
        <v>905</v>
      </c>
      <c r="C585" s="385"/>
      <c r="F585" s="386">
        <f t="shared" si="10"/>
        <v>0</v>
      </c>
    </row>
    <row r="586" spans="1:6">
      <c r="B586" s="403"/>
      <c r="C586" s="385"/>
      <c r="F586" s="386">
        <f t="shared" si="10"/>
        <v>0</v>
      </c>
    </row>
    <row r="587" spans="1:6" ht="63.75">
      <c r="A587" s="473" t="s">
        <v>884</v>
      </c>
      <c r="B587" s="470" t="s">
        <v>906</v>
      </c>
      <c r="C587" s="385" t="s">
        <v>21</v>
      </c>
      <c r="D587" s="385">
        <v>1</v>
      </c>
      <c r="F587" s="386">
        <f t="shared" si="10"/>
        <v>0</v>
      </c>
    </row>
    <row r="588" spans="1:6">
      <c r="B588" s="472"/>
      <c r="C588" s="385"/>
      <c r="F588" s="386">
        <f t="shared" si="10"/>
        <v>0</v>
      </c>
    </row>
    <row r="589" spans="1:6">
      <c r="B589" s="472"/>
      <c r="C589" s="385"/>
      <c r="F589" s="386">
        <f t="shared" si="10"/>
        <v>0</v>
      </c>
    </row>
    <row r="590" spans="1:6">
      <c r="B590" s="470"/>
      <c r="C590" s="385"/>
      <c r="F590" s="386">
        <f t="shared" si="10"/>
        <v>0</v>
      </c>
    </row>
    <row r="591" spans="1:6">
      <c r="B591" s="466" t="s">
        <v>858</v>
      </c>
      <c r="C591" s="385"/>
      <c r="F591" s="386">
        <f t="shared" si="10"/>
        <v>0</v>
      </c>
    </row>
    <row r="592" spans="1:6" ht="89.25">
      <c r="B592" s="470" t="s">
        <v>907</v>
      </c>
      <c r="C592" s="385"/>
      <c r="F592" s="386">
        <f t="shared" ref="F592:F655" si="11">E592*D592</f>
        <v>0</v>
      </c>
    </row>
    <row r="593" spans="1:6">
      <c r="B593" s="403"/>
      <c r="C593" s="385"/>
      <c r="F593" s="386">
        <f t="shared" si="11"/>
        <v>0</v>
      </c>
    </row>
    <row r="594" spans="1:6">
      <c r="B594" s="403"/>
      <c r="C594" s="385"/>
      <c r="F594" s="386">
        <f t="shared" si="11"/>
        <v>0</v>
      </c>
    </row>
    <row r="595" spans="1:6" ht="38.25">
      <c r="A595" s="384" t="s">
        <v>908</v>
      </c>
      <c r="B595" s="384" t="s">
        <v>909</v>
      </c>
      <c r="C595" s="412" t="s">
        <v>21</v>
      </c>
      <c r="D595" s="385">
        <v>1</v>
      </c>
      <c r="F595" s="386">
        <f t="shared" si="11"/>
        <v>0</v>
      </c>
    </row>
    <row r="596" spans="1:6">
      <c r="B596" s="403"/>
      <c r="C596" s="385"/>
      <c r="F596" s="386">
        <f t="shared" si="11"/>
        <v>0</v>
      </c>
    </row>
    <row r="597" spans="1:6" ht="51">
      <c r="A597" s="473" t="s">
        <v>884</v>
      </c>
      <c r="B597" s="470" t="s">
        <v>910</v>
      </c>
      <c r="C597" s="412" t="s">
        <v>21</v>
      </c>
      <c r="D597" s="385">
        <v>1</v>
      </c>
      <c r="F597" s="386">
        <f t="shared" si="11"/>
        <v>0</v>
      </c>
    </row>
    <row r="598" spans="1:6">
      <c r="B598" s="472"/>
      <c r="C598" s="385"/>
      <c r="F598" s="386">
        <f t="shared" si="11"/>
        <v>0</v>
      </c>
    </row>
    <row r="599" spans="1:6">
      <c r="B599" s="472"/>
      <c r="C599" s="385"/>
      <c r="F599" s="386">
        <f t="shared" si="11"/>
        <v>0</v>
      </c>
    </row>
    <row r="600" spans="1:6">
      <c r="B600" s="470"/>
      <c r="C600" s="385"/>
      <c r="F600" s="386">
        <f t="shared" si="11"/>
        <v>0</v>
      </c>
    </row>
    <row r="601" spans="1:6">
      <c r="A601" s="403"/>
      <c r="B601" s="466" t="s">
        <v>858</v>
      </c>
      <c r="C601" s="385"/>
      <c r="F601" s="386">
        <f t="shared" si="11"/>
        <v>0</v>
      </c>
    </row>
    <row r="602" spans="1:6" ht="63.75">
      <c r="A602" s="403"/>
      <c r="B602" s="470" t="s">
        <v>911</v>
      </c>
      <c r="C602" s="385"/>
      <c r="F602" s="386">
        <f t="shared" si="11"/>
        <v>0</v>
      </c>
    </row>
    <row r="603" spans="1:6">
      <c r="A603" s="403"/>
      <c r="B603" s="403"/>
      <c r="C603" s="385"/>
      <c r="F603" s="386">
        <f t="shared" si="11"/>
        <v>0</v>
      </c>
    </row>
    <row r="604" spans="1:6" ht="25.5">
      <c r="A604" s="473" t="s">
        <v>670</v>
      </c>
      <c r="B604" s="470" t="s">
        <v>912</v>
      </c>
      <c r="C604" s="385" t="s">
        <v>21</v>
      </c>
      <c r="D604" s="385">
        <v>1</v>
      </c>
      <c r="F604" s="386">
        <f t="shared" si="11"/>
        <v>0</v>
      </c>
    </row>
    <row r="605" spans="1:6" ht="102">
      <c r="A605" s="403"/>
      <c r="B605" s="150" t="s">
        <v>913</v>
      </c>
      <c r="C605" s="385"/>
      <c r="F605" s="386">
        <f t="shared" si="11"/>
        <v>0</v>
      </c>
    </row>
    <row r="606" spans="1:6">
      <c r="A606" s="403"/>
      <c r="B606" s="403"/>
      <c r="C606" s="385"/>
      <c r="F606" s="386">
        <f t="shared" si="11"/>
        <v>0</v>
      </c>
    </row>
    <row r="607" spans="1:6" ht="25.5">
      <c r="A607" s="473" t="s">
        <v>884</v>
      </c>
      <c r="B607" s="470" t="s">
        <v>889</v>
      </c>
      <c r="C607" s="385"/>
      <c r="F607" s="386">
        <f t="shared" si="11"/>
        <v>0</v>
      </c>
    </row>
    <row r="608" spans="1:6">
      <c r="A608" s="403"/>
      <c r="B608" s="472"/>
      <c r="C608" s="385"/>
      <c r="F608" s="386">
        <f t="shared" si="11"/>
        <v>0</v>
      </c>
    </row>
    <row r="609" spans="1:6">
      <c r="A609" s="403"/>
      <c r="B609" s="472"/>
      <c r="C609" s="385"/>
      <c r="F609" s="386">
        <f t="shared" si="11"/>
        <v>0</v>
      </c>
    </row>
    <row r="610" spans="1:6">
      <c r="A610" s="403"/>
      <c r="B610" s="470"/>
      <c r="C610" s="385"/>
      <c r="F610" s="386">
        <f t="shared" si="11"/>
        <v>0</v>
      </c>
    </row>
    <row r="611" spans="1:6">
      <c r="A611" s="403"/>
      <c r="B611" s="466" t="s">
        <v>858</v>
      </c>
      <c r="C611" s="385"/>
      <c r="F611" s="386">
        <f t="shared" si="11"/>
        <v>0</v>
      </c>
    </row>
    <row r="612" spans="1:6" ht="25.5">
      <c r="A612" s="403"/>
      <c r="B612" s="479" t="s">
        <v>890</v>
      </c>
      <c r="C612" s="385"/>
      <c r="F612" s="386">
        <f t="shared" si="11"/>
        <v>0</v>
      </c>
    </row>
    <row r="613" spans="1:6">
      <c r="A613" s="403"/>
      <c r="B613" s="479" t="s">
        <v>891</v>
      </c>
      <c r="C613" s="385"/>
      <c r="F613" s="386">
        <f t="shared" si="11"/>
        <v>0</v>
      </c>
    </row>
    <row r="614" spans="1:6">
      <c r="A614" s="403"/>
      <c r="B614" s="479" t="s">
        <v>892</v>
      </c>
      <c r="C614" s="385"/>
      <c r="F614" s="386">
        <f t="shared" si="11"/>
        <v>0</v>
      </c>
    </row>
    <row r="615" spans="1:6">
      <c r="A615" s="403"/>
      <c r="B615" s="479" t="s">
        <v>893</v>
      </c>
      <c r="C615" s="385"/>
      <c r="F615" s="386">
        <f t="shared" si="11"/>
        <v>0</v>
      </c>
    </row>
    <row r="616" spans="1:6" ht="191.25">
      <c r="A616" s="403"/>
      <c r="B616" s="150" t="s">
        <v>894</v>
      </c>
      <c r="C616" s="385"/>
      <c r="F616" s="386">
        <f t="shared" si="11"/>
        <v>0</v>
      </c>
    </row>
    <row r="617" spans="1:6" ht="114.75">
      <c r="A617" s="403"/>
      <c r="B617" s="479" t="s">
        <v>914</v>
      </c>
      <c r="C617" s="385"/>
      <c r="F617" s="386">
        <f t="shared" si="11"/>
        <v>0</v>
      </c>
    </row>
    <row r="618" spans="1:6">
      <c r="A618" s="403"/>
      <c r="B618" s="403"/>
      <c r="C618" s="385"/>
      <c r="F618" s="386">
        <f t="shared" si="11"/>
        <v>0</v>
      </c>
    </row>
    <row r="619" spans="1:6" ht="25.5">
      <c r="A619" s="473" t="s">
        <v>884</v>
      </c>
      <c r="B619" s="470" t="s">
        <v>915</v>
      </c>
      <c r="C619" s="385" t="s">
        <v>21</v>
      </c>
      <c r="D619" s="385">
        <v>1</v>
      </c>
      <c r="F619" s="386">
        <f t="shared" si="11"/>
        <v>0</v>
      </c>
    </row>
    <row r="620" spans="1:6">
      <c r="A620" s="403"/>
      <c r="B620" s="472"/>
      <c r="C620" s="385"/>
      <c r="F620" s="386">
        <f t="shared" si="11"/>
        <v>0</v>
      </c>
    </row>
    <row r="621" spans="1:6">
      <c r="A621" s="403"/>
      <c r="B621" s="472"/>
      <c r="C621" s="385"/>
      <c r="F621" s="386">
        <f t="shared" si="11"/>
        <v>0</v>
      </c>
    </row>
    <row r="622" spans="1:6">
      <c r="A622" s="403"/>
      <c r="B622" s="470"/>
      <c r="C622" s="385"/>
      <c r="F622" s="386">
        <f t="shared" si="11"/>
        <v>0</v>
      </c>
    </row>
    <row r="623" spans="1:6">
      <c r="A623" s="403"/>
      <c r="B623" s="466" t="s">
        <v>858</v>
      </c>
      <c r="C623" s="385"/>
      <c r="F623" s="386">
        <f t="shared" si="11"/>
        <v>0</v>
      </c>
    </row>
    <row r="624" spans="1:6" ht="242.25">
      <c r="A624" s="403"/>
      <c r="B624" s="64" t="s">
        <v>916</v>
      </c>
      <c r="C624" s="385"/>
      <c r="F624" s="386">
        <f t="shared" si="11"/>
        <v>0</v>
      </c>
    </row>
    <row r="625" spans="1:6">
      <c r="A625" s="403"/>
      <c r="B625" s="403"/>
      <c r="C625" s="385"/>
      <c r="F625" s="386">
        <f t="shared" si="11"/>
        <v>0</v>
      </c>
    </row>
    <row r="626" spans="1:6">
      <c r="A626" s="403"/>
      <c r="B626" s="403"/>
      <c r="C626" s="385"/>
      <c r="F626" s="386">
        <f t="shared" si="11"/>
        <v>0</v>
      </c>
    </row>
    <row r="627" spans="1:6" ht="51">
      <c r="A627" s="384" t="s">
        <v>917</v>
      </c>
      <c r="B627" s="470" t="s">
        <v>918</v>
      </c>
      <c r="C627" s="385" t="s">
        <v>21</v>
      </c>
      <c r="D627" s="385">
        <v>1</v>
      </c>
      <c r="F627" s="386">
        <f t="shared" si="11"/>
        <v>0</v>
      </c>
    </row>
    <row r="628" spans="1:6">
      <c r="A628" s="403"/>
      <c r="B628" s="472"/>
      <c r="C628" s="385"/>
      <c r="F628" s="386">
        <f t="shared" si="11"/>
        <v>0</v>
      </c>
    </row>
    <row r="629" spans="1:6">
      <c r="A629" s="403"/>
      <c r="B629" s="472"/>
      <c r="C629" s="385"/>
      <c r="F629" s="386">
        <f t="shared" si="11"/>
        <v>0</v>
      </c>
    </row>
    <row r="630" spans="1:6">
      <c r="A630" s="403"/>
      <c r="B630" s="470"/>
      <c r="C630" s="385"/>
      <c r="F630" s="386">
        <f t="shared" si="11"/>
        <v>0</v>
      </c>
    </row>
    <row r="631" spans="1:6">
      <c r="A631" s="403"/>
      <c r="B631" s="466" t="s">
        <v>858</v>
      </c>
      <c r="C631" s="385"/>
      <c r="F631" s="386">
        <f t="shared" si="11"/>
        <v>0</v>
      </c>
    </row>
    <row r="632" spans="1:6" ht="114.75">
      <c r="A632" s="403"/>
      <c r="B632" s="470" t="s">
        <v>919</v>
      </c>
      <c r="C632" s="385"/>
      <c r="F632" s="386">
        <f t="shared" si="11"/>
        <v>0</v>
      </c>
    </row>
    <row r="633" spans="1:6" ht="63.75">
      <c r="A633" s="403"/>
      <c r="B633" s="470" t="s">
        <v>920</v>
      </c>
      <c r="C633" s="385"/>
      <c r="F633" s="386">
        <f t="shared" si="11"/>
        <v>0</v>
      </c>
    </row>
    <row r="634" spans="1:6">
      <c r="A634" s="403"/>
      <c r="B634" s="403"/>
      <c r="C634" s="385"/>
      <c r="F634" s="386">
        <f t="shared" si="11"/>
        <v>0</v>
      </c>
    </row>
    <row r="635" spans="1:6">
      <c r="A635" s="403"/>
      <c r="B635" s="403"/>
      <c r="C635" s="385"/>
      <c r="F635" s="386">
        <f t="shared" si="11"/>
        <v>0</v>
      </c>
    </row>
    <row r="636" spans="1:6" ht="25.5">
      <c r="A636" s="384" t="s">
        <v>921</v>
      </c>
      <c r="B636" s="384" t="s">
        <v>922</v>
      </c>
      <c r="C636" s="385" t="s">
        <v>21</v>
      </c>
      <c r="D636" s="385">
        <v>1</v>
      </c>
      <c r="F636" s="386">
        <f t="shared" si="11"/>
        <v>0</v>
      </c>
    </row>
    <row r="637" spans="1:6" ht="63.75">
      <c r="A637" s="403"/>
      <c r="B637" s="470" t="s">
        <v>923</v>
      </c>
      <c r="C637" s="385"/>
      <c r="F637" s="386">
        <f t="shared" si="11"/>
        <v>0</v>
      </c>
    </row>
    <row r="638" spans="1:6">
      <c r="A638" s="403"/>
      <c r="B638" s="403"/>
      <c r="C638" s="385"/>
      <c r="F638" s="386">
        <f t="shared" si="11"/>
        <v>0</v>
      </c>
    </row>
    <row r="639" spans="1:6">
      <c r="A639" s="403"/>
      <c r="B639" s="403"/>
      <c r="C639" s="385"/>
      <c r="F639" s="386">
        <f t="shared" si="11"/>
        <v>0</v>
      </c>
    </row>
    <row r="640" spans="1:6" ht="25.5">
      <c r="A640" s="384" t="s">
        <v>924</v>
      </c>
      <c r="B640" s="471" t="s">
        <v>925</v>
      </c>
      <c r="C640" s="385" t="s">
        <v>21</v>
      </c>
      <c r="D640" s="385">
        <v>1</v>
      </c>
      <c r="F640" s="386">
        <f t="shared" si="11"/>
        <v>0</v>
      </c>
    </row>
    <row r="641" spans="1:6" ht="102">
      <c r="A641" s="403"/>
      <c r="B641" s="470" t="s">
        <v>926</v>
      </c>
      <c r="C641" s="385"/>
      <c r="F641" s="386">
        <f t="shared" si="11"/>
        <v>0</v>
      </c>
    </row>
    <row r="642" spans="1:6">
      <c r="A642" s="403"/>
      <c r="B642" s="470"/>
      <c r="C642" s="385"/>
      <c r="F642" s="386">
        <f t="shared" si="11"/>
        <v>0</v>
      </c>
    </row>
    <row r="643" spans="1:6">
      <c r="A643" s="403"/>
      <c r="B643" s="470"/>
      <c r="C643" s="385"/>
      <c r="F643" s="386">
        <f t="shared" si="11"/>
        <v>0</v>
      </c>
    </row>
    <row r="644" spans="1:6" ht="38.25">
      <c r="A644" s="384" t="s">
        <v>927</v>
      </c>
      <c r="B644" s="150" t="s">
        <v>928</v>
      </c>
      <c r="C644" s="385" t="s">
        <v>601</v>
      </c>
      <c r="D644" s="385">
        <v>50</v>
      </c>
      <c r="F644" s="386">
        <f t="shared" si="11"/>
        <v>0</v>
      </c>
    </row>
    <row r="645" spans="1:6">
      <c r="B645" s="480"/>
      <c r="C645" s="385"/>
      <c r="F645" s="386">
        <f t="shared" si="11"/>
        <v>0</v>
      </c>
    </row>
    <row r="646" spans="1:6">
      <c r="B646" s="480"/>
      <c r="C646" s="385"/>
      <c r="F646" s="386">
        <f t="shared" si="11"/>
        <v>0</v>
      </c>
    </row>
    <row r="647" spans="1:6" ht="63.75">
      <c r="A647" s="403"/>
      <c r="B647" s="150" t="s">
        <v>929</v>
      </c>
      <c r="C647" s="385"/>
      <c r="F647" s="386">
        <f t="shared" si="11"/>
        <v>0</v>
      </c>
    </row>
    <row r="648" spans="1:6">
      <c r="A648" s="403"/>
      <c r="B648" s="470"/>
      <c r="C648" s="385"/>
      <c r="F648" s="386">
        <f t="shared" si="11"/>
        <v>0</v>
      </c>
    </row>
    <row r="649" spans="1:6">
      <c r="A649" s="403"/>
      <c r="B649" s="470"/>
      <c r="C649" s="385"/>
      <c r="F649" s="386">
        <f t="shared" si="11"/>
        <v>0</v>
      </c>
    </row>
    <row r="650" spans="1:6" ht="25.5">
      <c r="A650" s="384" t="s">
        <v>930</v>
      </c>
      <c r="B650" s="150" t="s">
        <v>931</v>
      </c>
      <c r="C650" s="385"/>
      <c r="F650" s="386">
        <f t="shared" si="11"/>
        <v>0</v>
      </c>
    </row>
    <row r="651" spans="1:6">
      <c r="B651" s="177"/>
      <c r="C651" s="385"/>
      <c r="F651" s="386">
        <f t="shared" si="11"/>
        <v>0</v>
      </c>
    </row>
    <row r="652" spans="1:6">
      <c r="B652" s="481"/>
      <c r="C652" s="385"/>
      <c r="F652" s="386">
        <f t="shared" si="11"/>
        <v>0</v>
      </c>
    </row>
    <row r="653" spans="1:6" ht="63.75">
      <c r="A653" s="403"/>
      <c r="B653" s="150" t="s">
        <v>932</v>
      </c>
      <c r="C653" s="385" t="s">
        <v>601</v>
      </c>
      <c r="D653" s="385">
        <v>25</v>
      </c>
      <c r="F653" s="386">
        <f t="shared" si="11"/>
        <v>0</v>
      </c>
    </row>
    <row r="654" spans="1:6">
      <c r="A654" s="403"/>
      <c r="B654" s="470"/>
      <c r="C654" s="385"/>
      <c r="F654" s="386">
        <f t="shared" si="11"/>
        <v>0</v>
      </c>
    </row>
    <row r="655" spans="1:6">
      <c r="A655" s="403"/>
      <c r="B655" s="470"/>
      <c r="C655" s="385"/>
      <c r="F655" s="386">
        <f t="shared" si="11"/>
        <v>0</v>
      </c>
    </row>
    <row r="656" spans="1:6" ht="25.5">
      <c r="A656" s="384" t="s">
        <v>933</v>
      </c>
      <c r="B656" s="150" t="s">
        <v>934</v>
      </c>
      <c r="C656" s="385" t="s">
        <v>601</v>
      </c>
      <c r="D656" s="385">
        <v>100</v>
      </c>
      <c r="F656" s="386">
        <f t="shared" ref="F656:F682" si="12">E656*D656</f>
        <v>0</v>
      </c>
    </row>
    <row r="657" spans="1:6">
      <c r="B657" s="177"/>
      <c r="C657" s="385"/>
      <c r="F657" s="386">
        <f t="shared" si="12"/>
        <v>0</v>
      </c>
    </row>
    <row r="658" spans="1:6">
      <c r="B658" s="481"/>
      <c r="C658" s="385"/>
      <c r="F658" s="386">
        <f t="shared" si="12"/>
        <v>0</v>
      </c>
    </row>
    <row r="659" spans="1:6" ht="63.75">
      <c r="A659" s="403"/>
      <c r="B659" s="150" t="s">
        <v>935</v>
      </c>
      <c r="C659" s="385"/>
      <c r="F659" s="386">
        <f t="shared" si="12"/>
        <v>0</v>
      </c>
    </row>
    <row r="660" spans="1:6">
      <c r="A660" s="403"/>
      <c r="B660" s="470"/>
      <c r="C660" s="385"/>
      <c r="F660" s="386">
        <f t="shared" si="12"/>
        <v>0</v>
      </c>
    </row>
    <row r="661" spans="1:6">
      <c r="A661" s="403"/>
      <c r="B661" s="470"/>
      <c r="C661" s="385"/>
      <c r="F661" s="386">
        <f t="shared" si="12"/>
        <v>0</v>
      </c>
    </row>
    <row r="662" spans="1:6" ht="38.25">
      <c r="A662" s="384" t="s">
        <v>936</v>
      </c>
      <c r="B662" s="150" t="s">
        <v>937</v>
      </c>
      <c r="C662" s="385" t="s">
        <v>601</v>
      </c>
      <c r="D662" s="385">
        <v>100</v>
      </c>
      <c r="F662" s="386">
        <f t="shared" si="12"/>
        <v>0</v>
      </c>
    </row>
    <row r="663" spans="1:6">
      <c r="B663" s="177"/>
      <c r="C663" s="385"/>
      <c r="F663" s="386">
        <f t="shared" si="12"/>
        <v>0</v>
      </c>
    </row>
    <row r="664" spans="1:6">
      <c r="B664" s="481"/>
      <c r="C664" s="385"/>
      <c r="F664" s="386">
        <f t="shared" si="12"/>
        <v>0</v>
      </c>
    </row>
    <row r="665" spans="1:6" ht="165.75">
      <c r="A665" s="403"/>
      <c r="B665" s="150" t="s">
        <v>938</v>
      </c>
      <c r="C665" s="385"/>
      <c r="F665" s="386">
        <f t="shared" si="12"/>
        <v>0</v>
      </c>
    </row>
    <row r="666" spans="1:6">
      <c r="A666" s="403"/>
      <c r="B666" s="470"/>
      <c r="C666" s="385"/>
      <c r="F666" s="386">
        <f t="shared" si="12"/>
        <v>0</v>
      </c>
    </row>
    <row r="667" spans="1:6">
      <c r="A667" s="403"/>
      <c r="B667" s="470"/>
      <c r="C667" s="385"/>
      <c r="F667" s="386">
        <f t="shared" si="12"/>
        <v>0</v>
      </c>
    </row>
    <row r="668" spans="1:6" ht="25.5">
      <c r="A668" s="384" t="s">
        <v>939</v>
      </c>
      <c r="B668" s="150" t="s">
        <v>940</v>
      </c>
      <c r="C668" s="385" t="s">
        <v>601</v>
      </c>
      <c r="D668" s="385">
        <v>50</v>
      </c>
      <c r="F668" s="386">
        <f t="shared" si="12"/>
        <v>0</v>
      </c>
    </row>
    <row r="669" spans="1:6">
      <c r="B669" s="177"/>
      <c r="C669" s="385"/>
      <c r="F669" s="386">
        <f t="shared" si="12"/>
        <v>0</v>
      </c>
    </row>
    <row r="670" spans="1:6">
      <c r="B670" s="481"/>
      <c r="C670" s="385"/>
      <c r="F670" s="386">
        <f t="shared" si="12"/>
        <v>0</v>
      </c>
    </row>
    <row r="671" spans="1:6" ht="38.25">
      <c r="A671" s="403"/>
      <c r="B671" s="150" t="s">
        <v>941</v>
      </c>
      <c r="C671" s="385"/>
      <c r="F671" s="386">
        <f t="shared" si="12"/>
        <v>0</v>
      </c>
    </row>
    <row r="672" spans="1:6">
      <c r="A672" s="403"/>
      <c r="B672" s="470"/>
      <c r="C672" s="385"/>
      <c r="F672" s="386">
        <f t="shared" si="12"/>
        <v>0</v>
      </c>
    </row>
    <row r="673" spans="1:6">
      <c r="A673" s="403"/>
      <c r="B673" s="470"/>
      <c r="C673" s="385"/>
      <c r="F673" s="386">
        <f t="shared" si="12"/>
        <v>0</v>
      </c>
    </row>
    <row r="674" spans="1:6" ht="25.5">
      <c r="A674" s="384" t="s">
        <v>942</v>
      </c>
      <c r="B674" s="150" t="s">
        <v>943</v>
      </c>
      <c r="C674" s="385" t="s">
        <v>601</v>
      </c>
      <c r="D674" s="385">
        <v>120</v>
      </c>
      <c r="F674" s="386">
        <f t="shared" si="12"/>
        <v>0</v>
      </c>
    </row>
    <row r="675" spans="1:6">
      <c r="B675" s="177"/>
      <c r="C675" s="385"/>
      <c r="F675" s="386">
        <f t="shared" si="12"/>
        <v>0</v>
      </c>
    </row>
    <row r="676" spans="1:6">
      <c r="B676" s="481"/>
      <c r="C676" s="385"/>
      <c r="F676" s="386">
        <f t="shared" si="12"/>
        <v>0</v>
      </c>
    </row>
    <row r="677" spans="1:6" ht="76.5">
      <c r="A677" s="403"/>
      <c r="B677" s="150" t="s">
        <v>944</v>
      </c>
      <c r="C677" s="385"/>
      <c r="F677" s="386">
        <f t="shared" si="12"/>
        <v>0</v>
      </c>
    </row>
    <row r="678" spans="1:6">
      <c r="A678" s="403"/>
      <c r="B678" s="470"/>
      <c r="C678" s="385"/>
      <c r="E678" s="386">
        <v>0</v>
      </c>
      <c r="F678" s="386">
        <f t="shared" si="12"/>
        <v>0</v>
      </c>
    </row>
    <row r="679" spans="1:6">
      <c r="A679" s="403"/>
      <c r="B679" s="470"/>
      <c r="C679" s="385"/>
      <c r="F679" s="386">
        <f t="shared" si="12"/>
        <v>0</v>
      </c>
    </row>
    <row r="680" spans="1:6" ht="25.5">
      <c r="A680" s="384" t="s">
        <v>945</v>
      </c>
      <c r="B680" s="150" t="s">
        <v>946</v>
      </c>
      <c r="C680" s="385" t="s">
        <v>11</v>
      </c>
      <c r="D680" s="385">
        <v>4</v>
      </c>
      <c r="F680" s="386">
        <f t="shared" si="12"/>
        <v>0</v>
      </c>
    </row>
    <row r="681" spans="1:6">
      <c r="A681" s="403"/>
      <c r="B681" s="470"/>
      <c r="C681" s="385"/>
      <c r="E681" s="386">
        <v>0</v>
      </c>
      <c r="F681" s="386">
        <f t="shared" si="12"/>
        <v>0</v>
      </c>
    </row>
    <row r="682" spans="1:6">
      <c r="A682" s="403"/>
      <c r="B682" s="470"/>
      <c r="C682" s="385"/>
      <c r="E682" s="386">
        <v>0</v>
      </c>
      <c r="F682" s="386">
        <f t="shared" si="12"/>
        <v>0</v>
      </c>
    </row>
    <row r="683" spans="1:6">
      <c r="A683" s="403"/>
      <c r="B683" s="470"/>
      <c r="C683" s="385"/>
      <c r="E683" s="386">
        <v>0</v>
      </c>
    </row>
    <row r="684" spans="1:6">
      <c r="A684" s="457" t="s">
        <v>27</v>
      </c>
      <c r="B684" s="460" t="s">
        <v>947</v>
      </c>
      <c r="C684" s="434"/>
      <c r="D684" s="434"/>
      <c r="E684" s="435">
        <v>0</v>
      </c>
      <c r="F684" s="436">
        <f>SUM(F463:F683)</f>
        <v>0</v>
      </c>
    </row>
    <row r="685" spans="1:6">
      <c r="A685" s="403" t="s">
        <v>29</v>
      </c>
      <c r="B685" s="403" t="s">
        <v>948</v>
      </c>
      <c r="C685" s="385"/>
      <c r="E685" s="386">
        <v>0</v>
      </c>
    </row>
    <row r="686" spans="1:6">
      <c r="C686" s="385"/>
      <c r="E686" s="386">
        <v>0</v>
      </c>
    </row>
    <row r="687" spans="1:6">
      <c r="C687" s="385"/>
      <c r="E687" s="386">
        <v>0</v>
      </c>
    </row>
    <row r="688" spans="1:6" ht="63.75">
      <c r="A688" s="384" t="s">
        <v>949</v>
      </c>
      <c r="B688" s="86" t="s">
        <v>950</v>
      </c>
      <c r="C688" s="385" t="s">
        <v>601</v>
      </c>
      <c r="D688" s="385">
        <v>125</v>
      </c>
      <c r="F688" s="386">
        <f>E688*D688</f>
        <v>0</v>
      </c>
    </row>
    <row r="689" spans="1:6">
      <c r="C689" s="385"/>
      <c r="E689" s="386">
        <v>0</v>
      </c>
      <c r="F689" s="386">
        <f t="shared" ref="F689:F727" si="13">E689*D689</f>
        <v>0</v>
      </c>
    </row>
    <row r="690" spans="1:6">
      <c r="C690" s="385"/>
      <c r="E690" s="386">
        <v>0</v>
      </c>
      <c r="F690" s="386">
        <f t="shared" si="13"/>
        <v>0</v>
      </c>
    </row>
    <row r="691" spans="1:6" ht="38.25">
      <c r="A691" s="384" t="s">
        <v>951</v>
      </c>
      <c r="B691" s="384" t="s">
        <v>952</v>
      </c>
      <c r="C691" s="385" t="s">
        <v>21</v>
      </c>
      <c r="D691" s="385">
        <v>16</v>
      </c>
      <c r="F691" s="386">
        <f t="shared" si="13"/>
        <v>0</v>
      </c>
    </row>
    <row r="692" spans="1:6">
      <c r="C692" s="385"/>
      <c r="F692" s="386">
        <f t="shared" si="13"/>
        <v>0</v>
      </c>
    </row>
    <row r="693" spans="1:6">
      <c r="C693" s="385"/>
      <c r="F693" s="386">
        <f t="shared" si="13"/>
        <v>0</v>
      </c>
    </row>
    <row r="694" spans="1:6" ht="38.25">
      <c r="A694" s="384" t="s">
        <v>953</v>
      </c>
      <c r="B694" s="384" t="s">
        <v>954</v>
      </c>
      <c r="C694" s="385" t="s">
        <v>601</v>
      </c>
      <c r="D694" s="385">
        <v>180</v>
      </c>
      <c r="F694" s="386">
        <f t="shared" si="13"/>
        <v>0</v>
      </c>
    </row>
    <row r="695" spans="1:6">
      <c r="C695" s="385"/>
      <c r="F695" s="386">
        <f t="shared" si="13"/>
        <v>0</v>
      </c>
    </row>
    <row r="696" spans="1:6">
      <c r="A696" s="403"/>
      <c r="B696" s="403"/>
      <c r="C696" s="385"/>
      <c r="F696" s="386">
        <f t="shared" si="13"/>
        <v>0</v>
      </c>
    </row>
    <row r="697" spans="1:6">
      <c r="A697" s="384" t="s">
        <v>955</v>
      </c>
      <c r="B697" s="384" t="s">
        <v>956</v>
      </c>
      <c r="C697" s="385" t="s">
        <v>21</v>
      </c>
      <c r="D697" s="385">
        <v>6</v>
      </c>
      <c r="F697" s="386">
        <f t="shared" si="13"/>
        <v>0</v>
      </c>
    </row>
    <row r="698" spans="1:6">
      <c r="C698" s="385"/>
      <c r="F698" s="386">
        <f t="shared" si="13"/>
        <v>0</v>
      </c>
    </row>
    <row r="699" spans="1:6">
      <c r="C699" s="385"/>
      <c r="F699" s="386">
        <f t="shared" si="13"/>
        <v>0</v>
      </c>
    </row>
    <row r="700" spans="1:6">
      <c r="A700" s="384" t="s">
        <v>957</v>
      </c>
      <c r="B700" s="384" t="s">
        <v>958</v>
      </c>
      <c r="C700" s="385" t="s">
        <v>21</v>
      </c>
      <c r="D700" s="385">
        <v>6</v>
      </c>
      <c r="F700" s="386">
        <f t="shared" si="13"/>
        <v>0</v>
      </c>
    </row>
    <row r="701" spans="1:6">
      <c r="C701" s="385"/>
      <c r="F701" s="386">
        <f t="shared" si="13"/>
        <v>0</v>
      </c>
    </row>
    <row r="702" spans="1:6">
      <c r="C702" s="385"/>
      <c r="F702" s="386">
        <f t="shared" si="13"/>
        <v>0</v>
      </c>
    </row>
    <row r="703" spans="1:6">
      <c r="A703" s="384" t="s">
        <v>959</v>
      </c>
      <c r="B703" s="384" t="s">
        <v>960</v>
      </c>
      <c r="C703" s="385" t="s">
        <v>21</v>
      </c>
      <c r="D703" s="385">
        <v>10</v>
      </c>
      <c r="F703" s="386">
        <f t="shared" si="13"/>
        <v>0</v>
      </c>
    </row>
    <row r="704" spans="1:6">
      <c r="C704" s="385"/>
      <c r="F704" s="386">
        <f t="shared" si="13"/>
        <v>0</v>
      </c>
    </row>
    <row r="705" spans="1:6">
      <c r="C705" s="385"/>
      <c r="F705" s="386">
        <f t="shared" si="13"/>
        <v>0</v>
      </c>
    </row>
    <row r="706" spans="1:6">
      <c r="A706" s="384" t="s">
        <v>961</v>
      </c>
      <c r="B706" s="384" t="s">
        <v>962</v>
      </c>
      <c r="C706" s="385" t="s">
        <v>21</v>
      </c>
      <c r="D706" s="385">
        <v>10</v>
      </c>
      <c r="F706" s="386">
        <f t="shared" si="13"/>
        <v>0</v>
      </c>
    </row>
    <row r="707" spans="1:6">
      <c r="C707" s="385"/>
      <c r="F707" s="386">
        <f t="shared" si="13"/>
        <v>0</v>
      </c>
    </row>
    <row r="708" spans="1:6">
      <c r="C708" s="385"/>
      <c r="F708" s="386">
        <f t="shared" si="13"/>
        <v>0</v>
      </c>
    </row>
    <row r="709" spans="1:6" ht="25.5">
      <c r="A709" s="384" t="s">
        <v>963</v>
      </c>
      <c r="B709" s="384" t="s">
        <v>964</v>
      </c>
      <c r="C709" s="385" t="s">
        <v>21</v>
      </c>
      <c r="D709" s="385">
        <v>8</v>
      </c>
      <c r="F709" s="386">
        <f t="shared" si="13"/>
        <v>0</v>
      </c>
    </row>
    <row r="710" spans="1:6">
      <c r="C710" s="385"/>
      <c r="F710" s="386">
        <f t="shared" si="13"/>
        <v>0</v>
      </c>
    </row>
    <row r="711" spans="1:6">
      <c r="C711" s="385"/>
      <c r="F711" s="386">
        <f t="shared" si="13"/>
        <v>0</v>
      </c>
    </row>
    <row r="712" spans="1:6" ht="51">
      <c r="A712" s="384" t="s">
        <v>965</v>
      </c>
      <c r="B712" s="384" t="s">
        <v>966</v>
      </c>
      <c r="C712" s="385" t="s">
        <v>21</v>
      </c>
      <c r="D712" s="385">
        <v>20</v>
      </c>
      <c r="F712" s="386">
        <f t="shared" si="13"/>
        <v>0</v>
      </c>
    </row>
    <row r="713" spans="1:6">
      <c r="C713" s="385"/>
      <c r="F713" s="386">
        <f t="shared" si="13"/>
        <v>0</v>
      </c>
    </row>
    <row r="714" spans="1:6">
      <c r="C714" s="385"/>
      <c r="F714" s="386">
        <f t="shared" si="13"/>
        <v>0</v>
      </c>
    </row>
    <row r="715" spans="1:6" ht="51">
      <c r="A715" s="384" t="s">
        <v>967</v>
      </c>
      <c r="B715" s="384" t="s">
        <v>968</v>
      </c>
      <c r="C715" s="385" t="s">
        <v>21</v>
      </c>
      <c r="D715" s="385">
        <v>20</v>
      </c>
      <c r="F715" s="386">
        <f t="shared" si="13"/>
        <v>0</v>
      </c>
    </row>
    <row r="716" spans="1:6">
      <c r="C716" s="385"/>
      <c r="F716" s="386">
        <f t="shared" si="13"/>
        <v>0</v>
      </c>
    </row>
    <row r="717" spans="1:6">
      <c r="C717" s="385"/>
      <c r="F717" s="386">
        <f t="shared" si="13"/>
        <v>0</v>
      </c>
    </row>
    <row r="718" spans="1:6" ht="38.25">
      <c r="A718" s="384" t="s">
        <v>969</v>
      </c>
      <c r="B718" s="384" t="s">
        <v>970</v>
      </c>
      <c r="C718" s="385" t="s">
        <v>21</v>
      </c>
      <c r="D718" s="385">
        <v>8</v>
      </c>
      <c r="F718" s="386">
        <f t="shared" si="13"/>
        <v>0</v>
      </c>
    </row>
    <row r="719" spans="1:6">
      <c r="C719" s="385"/>
      <c r="F719" s="386">
        <f t="shared" si="13"/>
        <v>0</v>
      </c>
    </row>
    <row r="720" spans="1:6">
      <c r="A720" s="403"/>
      <c r="B720" s="403"/>
      <c r="C720" s="385"/>
      <c r="F720" s="386">
        <f t="shared" si="13"/>
        <v>0</v>
      </c>
    </row>
    <row r="721" spans="1:6" ht="39.75">
      <c r="A721" s="384" t="s">
        <v>971</v>
      </c>
      <c r="B721" s="384" t="s">
        <v>972</v>
      </c>
      <c r="C721" s="385" t="s">
        <v>21</v>
      </c>
      <c r="D721" s="385">
        <v>1</v>
      </c>
      <c r="F721" s="386">
        <f t="shared" si="13"/>
        <v>0</v>
      </c>
    </row>
    <row r="722" spans="1:6">
      <c r="A722" s="403"/>
      <c r="B722" s="403"/>
      <c r="C722" s="385"/>
      <c r="F722" s="386">
        <f t="shared" si="13"/>
        <v>0</v>
      </c>
    </row>
    <row r="723" spans="1:6">
      <c r="A723" s="403"/>
      <c r="B723" s="403"/>
      <c r="C723" s="385"/>
      <c r="F723" s="386">
        <f t="shared" si="13"/>
        <v>0</v>
      </c>
    </row>
    <row r="724" spans="1:6">
      <c r="A724" s="384" t="s">
        <v>973</v>
      </c>
      <c r="B724" s="384" t="s">
        <v>974</v>
      </c>
      <c r="C724" s="385" t="s">
        <v>11</v>
      </c>
      <c r="D724" s="385">
        <v>1</v>
      </c>
      <c r="F724" s="386">
        <f t="shared" si="13"/>
        <v>0</v>
      </c>
    </row>
    <row r="725" spans="1:6">
      <c r="C725" s="385"/>
      <c r="F725" s="386">
        <f t="shared" si="13"/>
        <v>0</v>
      </c>
    </row>
    <row r="726" spans="1:6">
      <c r="C726" s="385"/>
      <c r="F726" s="386">
        <f t="shared" si="13"/>
        <v>0</v>
      </c>
    </row>
    <row r="727" spans="1:6" ht="51">
      <c r="A727" s="384" t="s">
        <v>975</v>
      </c>
      <c r="B727" s="384" t="s">
        <v>976</v>
      </c>
      <c r="C727" s="385" t="s">
        <v>977</v>
      </c>
      <c r="D727" s="385">
        <v>24</v>
      </c>
      <c r="F727" s="386">
        <f t="shared" si="13"/>
        <v>0</v>
      </c>
    </row>
    <row r="728" spans="1:6">
      <c r="C728" s="385"/>
      <c r="E728" s="386">
        <v>0</v>
      </c>
    </row>
    <row r="729" spans="1:6">
      <c r="C729" s="385"/>
      <c r="E729" s="386">
        <v>0</v>
      </c>
    </row>
    <row r="730" spans="1:6">
      <c r="C730" s="385"/>
      <c r="E730" s="386">
        <v>0</v>
      </c>
    </row>
    <row r="731" spans="1:6">
      <c r="A731" s="457" t="s">
        <v>29</v>
      </c>
      <c r="B731" s="457" t="s">
        <v>978</v>
      </c>
      <c r="C731" s="434"/>
      <c r="D731" s="434"/>
      <c r="E731" s="435">
        <v>0</v>
      </c>
      <c r="F731" s="436">
        <f>SUM(F688:F730)</f>
        <v>0</v>
      </c>
    </row>
    <row r="732" spans="1:6">
      <c r="A732" s="403" t="s">
        <v>31</v>
      </c>
      <c r="B732" s="403" t="s">
        <v>979</v>
      </c>
      <c r="C732" s="385"/>
      <c r="E732" s="386">
        <v>0</v>
      </c>
    </row>
    <row r="733" spans="1:6">
      <c r="A733" s="403"/>
      <c r="B733" s="403"/>
      <c r="C733" s="385"/>
      <c r="E733" s="386">
        <v>0</v>
      </c>
    </row>
    <row r="734" spans="1:6">
      <c r="A734" s="403"/>
      <c r="B734" s="403"/>
      <c r="C734" s="385"/>
      <c r="E734" s="386">
        <v>0</v>
      </c>
    </row>
    <row r="735" spans="1:6" ht="63.75">
      <c r="A735" s="409" t="s">
        <v>980</v>
      </c>
      <c r="B735" s="406" t="s">
        <v>981</v>
      </c>
      <c r="C735" s="417" t="s">
        <v>21</v>
      </c>
      <c r="D735" s="417">
        <v>1</v>
      </c>
      <c r="E735" s="456"/>
      <c r="F735" s="456">
        <f>E735*D735</f>
        <v>0</v>
      </c>
    </row>
    <row r="736" spans="1:6">
      <c r="A736" s="409"/>
      <c r="B736" s="406"/>
      <c r="C736" s="417"/>
      <c r="D736" s="417"/>
      <c r="E736" s="456">
        <v>0</v>
      </c>
      <c r="F736" s="456">
        <f t="shared" ref="F736:F747" si="14">E736*D736</f>
        <v>0</v>
      </c>
    </row>
    <row r="737" spans="1:6">
      <c r="A737" s="409"/>
      <c r="B737" s="406"/>
      <c r="C737" s="417"/>
      <c r="D737" s="417"/>
      <c r="E737" s="456">
        <v>0</v>
      </c>
      <c r="F737" s="456">
        <f t="shared" si="14"/>
        <v>0</v>
      </c>
    </row>
    <row r="738" spans="1:6">
      <c r="A738" s="409" t="s">
        <v>982</v>
      </c>
      <c r="B738" s="406" t="s">
        <v>983</v>
      </c>
      <c r="C738" s="417" t="s">
        <v>11</v>
      </c>
      <c r="D738" s="417">
        <v>1</v>
      </c>
      <c r="E738" s="456"/>
      <c r="F738" s="456">
        <f t="shared" si="14"/>
        <v>0</v>
      </c>
    </row>
    <row r="739" spans="1:6">
      <c r="A739" s="409"/>
      <c r="B739" s="406"/>
      <c r="C739" s="417"/>
      <c r="D739" s="417"/>
      <c r="E739" s="456"/>
      <c r="F739" s="456">
        <f t="shared" si="14"/>
        <v>0</v>
      </c>
    </row>
    <row r="740" spans="1:6">
      <c r="A740" s="409"/>
      <c r="B740" s="406"/>
      <c r="C740" s="417"/>
      <c r="D740" s="417"/>
      <c r="E740" s="456"/>
      <c r="F740" s="456">
        <f t="shared" si="14"/>
        <v>0</v>
      </c>
    </row>
    <row r="741" spans="1:6">
      <c r="A741" s="409" t="s">
        <v>984</v>
      </c>
      <c r="B741" s="406" t="s">
        <v>985</v>
      </c>
      <c r="C741" s="417" t="s">
        <v>11</v>
      </c>
      <c r="D741" s="417">
        <v>1</v>
      </c>
      <c r="E741" s="456"/>
      <c r="F741" s="456">
        <f t="shared" si="14"/>
        <v>0</v>
      </c>
    </row>
    <row r="742" spans="1:6">
      <c r="A742" s="409"/>
      <c r="B742" s="406"/>
      <c r="C742" s="417"/>
      <c r="D742" s="417"/>
      <c r="E742" s="456"/>
      <c r="F742" s="456">
        <f t="shared" si="14"/>
        <v>0</v>
      </c>
    </row>
    <row r="743" spans="1:6">
      <c r="A743" s="409"/>
      <c r="B743" s="406"/>
      <c r="C743" s="417"/>
      <c r="D743" s="417"/>
      <c r="E743" s="456"/>
      <c r="F743" s="456">
        <f t="shared" si="14"/>
        <v>0</v>
      </c>
    </row>
    <row r="744" spans="1:6" ht="25.5">
      <c r="A744" s="409" t="s">
        <v>986</v>
      </c>
      <c r="B744" s="406" t="s">
        <v>987</v>
      </c>
      <c r="C744" s="417"/>
      <c r="D744" s="417"/>
      <c r="E744" s="456"/>
      <c r="F744" s="456">
        <f t="shared" si="14"/>
        <v>0</v>
      </c>
    </row>
    <row r="745" spans="1:6">
      <c r="A745" s="409"/>
      <c r="B745" s="406" t="s">
        <v>988</v>
      </c>
      <c r="C745" s="417" t="s">
        <v>977</v>
      </c>
      <c r="D745" s="417">
        <v>48</v>
      </c>
      <c r="E745" s="456"/>
      <c r="F745" s="456">
        <f t="shared" si="14"/>
        <v>0</v>
      </c>
    </row>
    <row r="746" spans="1:6">
      <c r="A746" s="409"/>
      <c r="B746" s="406" t="s">
        <v>989</v>
      </c>
      <c r="C746" s="417" t="s">
        <v>977</v>
      </c>
      <c r="D746" s="417">
        <v>36</v>
      </c>
      <c r="E746" s="456"/>
      <c r="F746" s="456">
        <f t="shared" si="14"/>
        <v>0</v>
      </c>
    </row>
    <row r="747" spans="1:6">
      <c r="A747" s="409"/>
      <c r="B747" s="406" t="s">
        <v>990</v>
      </c>
      <c r="C747" s="417" t="s">
        <v>977</v>
      </c>
      <c r="D747" s="417">
        <v>24</v>
      </c>
      <c r="E747" s="456"/>
      <c r="F747" s="456">
        <f t="shared" si="14"/>
        <v>0</v>
      </c>
    </row>
    <row r="748" spans="1:6">
      <c r="A748" s="418"/>
      <c r="B748" s="418"/>
      <c r="C748" s="412"/>
      <c r="D748" s="412"/>
      <c r="E748" s="15"/>
      <c r="F748" s="15"/>
    </row>
    <row r="749" spans="1:6">
      <c r="A749" s="418"/>
      <c r="B749" s="418"/>
      <c r="C749" s="412"/>
      <c r="D749" s="412"/>
      <c r="E749" s="15"/>
      <c r="F749" s="15"/>
    </row>
    <row r="750" spans="1:6">
      <c r="A750" s="418"/>
      <c r="B750" s="418"/>
      <c r="C750" s="412"/>
      <c r="D750" s="412"/>
      <c r="E750" s="15"/>
      <c r="F750" s="15"/>
    </row>
    <row r="751" spans="1:6">
      <c r="A751" s="427" t="s">
        <v>31</v>
      </c>
      <c r="B751" s="427" t="s">
        <v>991</v>
      </c>
      <c r="C751" s="428"/>
      <c r="D751" s="428"/>
      <c r="E751" s="423"/>
      <c r="F751" s="423">
        <f>SUM(F735:F750)</f>
        <v>0</v>
      </c>
    </row>
    <row r="752" spans="1:6">
      <c r="C752" s="385"/>
      <c r="E752" s="482"/>
    </row>
    <row r="753" spans="1:6">
      <c r="C753" s="385"/>
      <c r="E753" s="482"/>
    </row>
    <row r="754" spans="1:6">
      <c r="A754" s="414"/>
      <c r="B754" s="414"/>
      <c r="C754" s="414"/>
      <c r="D754" s="414"/>
      <c r="E754" s="483"/>
      <c r="F754" s="483"/>
    </row>
    <row r="755" spans="1:6">
      <c r="A755" s="484"/>
      <c r="B755" s="485" t="s">
        <v>992</v>
      </c>
      <c r="C755" s="486"/>
      <c r="D755" s="486"/>
      <c r="E755" s="486"/>
      <c r="F755" s="487">
        <f>SUM(F61,F75,F119,F339,F395,F418,F459,F684,F731,F751)</f>
        <v>0</v>
      </c>
    </row>
    <row r="756" spans="1:6">
      <c r="C756" s="385"/>
    </row>
    <row r="757" spans="1:6">
      <c r="C757" s="385"/>
    </row>
    <row r="758" spans="1:6">
      <c r="C758" s="385"/>
    </row>
    <row r="759" spans="1:6">
      <c r="C759" s="385"/>
    </row>
    <row r="760" spans="1:6">
      <c r="C760" s="385"/>
    </row>
    <row r="761" spans="1:6">
      <c r="C761" s="385"/>
    </row>
    <row r="762" spans="1:6">
      <c r="C762" s="385"/>
    </row>
    <row r="763" spans="1:6">
      <c r="C763" s="385"/>
    </row>
    <row r="764" spans="1:6">
      <c r="C764" s="385"/>
    </row>
    <row r="765" spans="1:6">
      <c r="C765" s="385"/>
    </row>
    <row r="766" spans="1:6">
      <c r="C766" s="385"/>
    </row>
    <row r="767" spans="1:6">
      <c r="C767" s="385"/>
    </row>
    <row r="768" spans="1:6">
      <c r="C768" s="385"/>
    </row>
    <row r="769" spans="3:3">
      <c r="C769" s="385"/>
    </row>
    <row r="770" spans="3:3">
      <c r="C770" s="385"/>
    </row>
    <row r="771" spans="3:3">
      <c r="C771" s="385"/>
    </row>
    <row r="772" spans="3:3">
      <c r="C772" s="385"/>
    </row>
    <row r="773" spans="3:3">
      <c r="C773" s="385"/>
    </row>
    <row r="774" spans="3:3">
      <c r="C774" s="385"/>
    </row>
    <row r="775" spans="3:3">
      <c r="C775" s="385"/>
    </row>
    <row r="776" spans="3:3">
      <c r="C776" s="385"/>
    </row>
    <row r="777" spans="3:3">
      <c r="C777" s="385"/>
    </row>
    <row r="778" spans="3:3">
      <c r="C778" s="385"/>
    </row>
    <row r="779" spans="3:3">
      <c r="C779" s="385"/>
    </row>
    <row r="780" spans="3:3">
      <c r="C780" s="385"/>
    </row>
    <row r="781" spans="3:3">
      <c r="C781" s="385"/>
    </row>
    <row r="782" spans="3:3">
      <c r="C782" s="385"/>
    </row>
    <row r="783" spans="3:3">
      <c r="C783" s="385"/>
    </row>
    <row r="784" spans="3:3">
      <c r="C784" s="385"/>
    </row>
    <row r="785" spans="3:3">
      <c r="C785" s="385"/>
    </row>
    <row r="786" spans="3:3">
      <c r="C786" s="385"/>
    </row>
    <row r="787" spans="3:3">
      <c r="C787" s="385"/>
    </row>
    <row r="788" spans="3:3">
      <c r="C788" s="385"/>
    </row>
    <row r="789" spans="3:3">
      <c r="C789" s="385"/>
    </row>
    <row r="790" spans="3:3">
      <c r="C790" s="385"/>
    </row>
    <row r="791" spans="3:3">
      <c r="C791" s="385"/>
    </row>
    <row r="792" spans="3:3">
      <c r="C792" s="385"/>
    </row>
    <row r="793" spans="3:3">
      <c r="C793" s="385"/>
    </row>
    <row r="794" spans="3:3">
      <c r="C794" s="385"/>
    </row>
    <row r="795" spans="3:3">
      <c r="C795" s="385"/>
    </row>
    <row r="796" spans="3:3">
      <c r="C796" s="385"/>
    </row>
    <row r="797" spans="3:3">
      <c r="C797" s="385"/>
    </row>
    <row r="798" spans="3:3">
      <c r="C798" s="385"/>
    </row>
    <row r="799" spans="3:3">
      <c r="C799" s="385"/>
    </row>
    <row r="800" spans="3:3">
      <c r="C800" s="385"/>
    </row>
    <row r="801" spans="3:3">
      <c r="C801" s="385"/>
    </row>
    <row r="802" spans="3:3">
      <c r="C802" s="385"/>
    </row>
    <row r="803" spans="3:3">
      <c r="C803" s="385"/>
    </row>
    <row r="804" spans="3:3">
      <c r="C804" s="385"/>
    </row>
    <row r="805" spans="3:3">
      <c r="C805" s="385"/>
    </row>
    <row r="806" spans="3:3">
      <c r="C806" s="385"/>
    </row>
    <row r="807" spans="3:3">
      <c r="C807" s="385"/>
    </row>
    <row r="808" spans="3:3">
      <c r="C808" s="385"/>
    </row>
    <row r="809" spans="3:3">
      <c r="C809" s="385"/>
    </row>
    <row r="810" spans="3:3">
      <c r="C810" s="385"/>
    </row>
    <row r="811" spans="3:3">
      <c r="C811" s="385"/>
    </row>
    <row r="812" spans="3:3">
      <c r="C812" s="385"/>
    </row>
    <row r="813" spans="3:3">
      <c r="C813" s="385"/>
    </row>
    <row r="814" spans="3:3">
      <c r="C814" s="385"/>
    </row>
    <row r="815" spans="3:3">
      <c r="C815" s="385"/>
    </row>
    <row r="816" spans="3:3">
      <c r="C816" s="385"/>
    </row>
    <row r="817" spans="3:3">
      <c r="C817" s="385"/>
    </row>
    <row r="818" spans="3:3">
      <c r="C818" s="385"/>
    </row>
    <row r="819" spans="3:3">
      <c r="C819" s="385"/>
    </row>
    <row r="820" spans="3:3">
      <c r="C820" s="385"/>
    </row>
    <row r="821" spans="3:3">
      <c r="C821" s="385"/>
    </row>
    <row r="822" spans="3:3">
      <c r="C822" s="385"/>
    </row>
    <row r="823" spans="3:3">
      <c r="C823" s="385"/>
    </row>
    <row r="824" spans="3:3">
      <c r="C824" s="385"/>
    </row>
    <row r="825" spans="3:3">
      <c r="C825" s="385"/>
    </row>
    <row r="826" spans="3:3">
      <c r="C826" s="385"/>
    </row>
    <row r="827" spans="3:3">
      <c r="C827" s="385"/>
    </row>
    <row r="828" spans="3:3">
      <c r="C828" s="385"/>
    </row>
    <row r="829" spans="3:3">
      <c r="C829" s="385"/>
    </row>
    <row r="830" spans="3:3">
      <c r="C830" s="385"/>
    </row>
    <row r="831" spans="3:3">
      <c r="C831" s="385"/>
    </row>
    <row r="832" spans="3:3">
      <c r="C832" s="385"/>
    </row>
    <row r="833" spans="3:3">
      <c r="C833" s="385"/>
    </row>
    <row r="834" spans="3:3">
      <c r="C834" s="385"/>
    </row>
    <row r="835" spans="3:3">
      <c r="C835" s="385"/>
    </row>
    <row r="836" spans="3:3">
      <c r="C836" s="385"/>
    </row>
    <row r="837" spans="3:3">
      <c r="C837" s="385"/>
    </row>
    <row r="838" spans="3:3">
      <c r="C838" s="385"/>
    </row>
    <row r="839" spans="3:3">
      <c r="C839" s="385"/>
    </row>
    <row r="840" spans="3:3">
      <c r="C840" s="385"/>
    </row>
    <row r="841" spans="3:3">
      <c r="C841" s="385"/>
    </row>
    <row r="842" spans="3:3">
      <c r="C842" s="385"/>
    </row>
    <row r="843" spans="3:3">
      <c r="C843" s="385"/>
    </row>
    <row r="844" spans="3:3">
      <c r="C844" s="385"/>
    </row>
    <row r="845" spans="3:3">
      <c r="C845" s="385"/>
    </row>
    <row r="846" spans="3:3">
      <c r="C846" s="385"/>
    </row>
    <row r="847" spans="3:3">
      <c r="C847" s="385"/>
    </row>
    <row r="848" spans="3:3">
      <c r="C848" s="385"/>
    </row>
    <row r="849" spans="3:3">
      <c r="C849" s="385"/>
    </row>
    <row r="850" spans="3:3">
      <c r="C850" s="385"/>
    </row>
    <row r="851" spans="3:3">
      <c r="C851" s="385"/>
    </row>
    <row r="852" spans="3:3">
      <c r="C852" s="385"/>
    </row>
    <row r="853" spans="3:3">
      <c r="C853" s="385"/>
    </row>
    <row r="854" spans="3:3">
      <c r="C854" s="385"/>
    </row>
    <row r="855" spans="3:3">
      <c r="C855" s="385"/>
    </row>
    <row r="856" spans="3:3">
      <c r="C856" s="385"/>
    </row>
    <row r="857" spans="3:3">
      <c r="C857" s="385"/>
    </row>
    <row r="858" spans="3:3">
      <c r="C858" s="385"/>
    </row>
    <row r="859" spans="3:3">
      <c r="C859" s="385"/>
    </row>
    <row r="860" spans="3:3">
      <c r="C860" s="385"/>
    </row>
    <row r="861" spans="3:3">
      <c r="C861" s="385"/>
    </row>
    <row r="862" spans="3:3">
      <c r="C862" s="385"/>
    </row>
    <row r="863" spans="3:3">
      <c r="C863" s="385"/>
    </row>
    <row r="864" spans="3:3">
      <c r="C864" s="385"/>
    </row>
    <row r="865" spans="3:3">
      <c r="C865" s="385"/>
    </row>
    <row r="866" spans="3:3">
      <c r="C866" s="385"/>
    </row>
    <row r="867" spans="3:3">
      <c r="C867" s="385"/>
    </row>
    <row r="868" spans="3:3">
      <c r="C868" s="385"/>
    </row>
    <row r="869" spans="3:3">
      <c r="C869" s="385"/>
    </row>
    <row r="870" spans="3:3">
      <c r="C870" s="385"/>
    </row>
    <row r="871" spans="3:3">
      <c r="C871" s="385"/>
    </row>
    <row r="872" spans="3:3">
      <c r="C872" s="385"/>
    </row>
    <row r="873" spans="3:3">
      <c r="C873" s="385"/>
    </row>
    <row r="874" spans="3:3">
      <c r="C874" s="385"/>
    </row>
    <row r="875" spans="3:3">
      <c r="C875" s="385"/>
    </row>
    <row r="876" spans="3:3">
      <c r="C876" s="385"/>
    </row>
    <row r="877" spans="3:3">
      <c r="C877" s="385"/>
    </row>
    <row r="878" spans="3:3">
      <c r="C878" s="385"/>
    </row>
    <row r="879" spans="3:3">
      <c r="C879" s="385"/>
    </row>
    <row r="880" spans="3:3">
      <c r="C880" s="385"/>
    </row>
    <row r="881" spans="3:3">
      <c r="C881" s="385"/>
    </row>
    <row r="882" spans="3:3">
      <c r="C882" s="385"/>
    </row>
    <row r="883" spans="3:3">
      <c r="C883" s="385"/>
    </row>
    <row r="884" spans="3:3">
      <c r="C884" s="385"/>
    </row>
    <row r="885" spans="3:3">
      <c r="C885" s="385"/>
    </row>
    <row r="886" spans="3:3">
      <c r="C886" s="385"/>
    </row>
    <row r="887" spans="3:3">
      <c r="C887" s="385"/>
    </row>
    <row r="888" spans="3:3">
      <c r="C888" s="385"/>
    </row>
    <row r="889" spans="3:3">
      <c r="C889" s="385"/>
    </row>
    <row r="890" spans="3:3">
      <c r="C890" s="385"/>
    </row>
    <row r="891" spans="3:3">
      <c r="C891" s="385"/>
    </row>
    <row r="892" spans="3:3">
      <c r="C892" s="385"/>
    </row>
    <row r="893" spans="3:3">
      <c r="C893" s="385"/>
    </row>
    <row r="894" spans="3:3">
      <c r="C894" s="385"/>
    </row>
    <row r="895" spans="3:3">
      <c r="C895" s="385"/>
    </row>
    <row r="896" spans="3:3">
      <c r="C896" s="385"/>
    </row>
    <row r="897" spans="3:3">
      <c r="C897" s="385"/>
    </row>
    <row r="898" spans="3:3">
      <c r="C898" s="385"/>
    </row>
    <row r="899" spans="3:3">
      <c r="C899" s="385"/>
    </row>
    <row r="900" spans="3:3">
      <c r="C900" s="385"/>
    </row>
    <row r="901" spans="3:3">
      <c r="C901" s="385"/>
    </row>
    <row r="902" spans="3:3">
      <c r="C902" s="385"/>
    </row>
    <row r="903" spans="3:3">
      <c r="C903" s="385"/>
    </row>
    <row r="904" spans="3:3">
      <c r="C904" s="385"/>
    </row>
    <row r="905" spans="3:3">
      <c r="C905" s="385"/>
    </row>
    <row r="906" spans="3:3">
      <c r="C906" s="385"/>
    </row>
    <row r="907" spans="3:3">
      <c r="C907" s="385"/>
    </row>
    <row r="908" spans="3:3">
      <c r="C908" s="385"/>
    </row>
    <row r="909" spans="3:3">
      <c r="C909" s="385"/>
    </row>
    <row r="910" spans="3:3">
      <c r="C910" s="385"/>
    </row>
    <row r="911" spans="3:3">
      <c r="C911" s="385"/>
    </row>
    <row r="912" spans="3:3">
      <c r="C912" s="385"/>
    </row>
    <row r="913" spans="3:3">
      <c r="C913" s="385"/>
    </row>
    <row r="914" spans="3:3">
      <c r="C914" s="385"/>
    </row>
    <row r="915" spans="3:3">
      <c r="C915" s="385"/>
    </row>
    <row r="916" spans="3:3">
      <c r="C916" s="385"/>
    </row>
    <row r="917" spans="3:3">
      <c r="C917" s="385"/>
    </row>
    <row r="918" spans="3:3">
      <c r="C918" s="385"/>
    </row>
    <row r="919" spans="3:3">
      <c r="C919" s="385"/>
    </row>
    <row r="920" spans="3:3">
      <c r="C920" s="385"/>
    </row>
    <row r="921" spans="3:3">
      <c r="C921" s="385"/>
    </row>
    <row r="922" spans="3:3">
      <c r="C922" s="385"/>
    </row>
    <row r="923" spans="3:3">
      <c r="C923" s="385"/>
    </row>
    <row r="924" spans="3:3">
      <c r="C924" s="385"/>
    </row>
    <row r="925" spans="3:3">
      <c r="C925" s="385"/>
    </row>
    <row r="926" spans="3:3">
      <c r="C926" s="385"/>
    </row>
    <row r="927" spans="3:3">
      <c r="C927" s="385"/>
    </row>
    <row r="928" spans="3:3">
      <c r="C928" s="385"/>
    </row>
    <row r="929" spans="3:3">
      <c r="C929" s="385"/>
    </row>
    <row r="930" spans="3:3">
      <c r="C930" s="385"/>
    </row>
    <row r="931" spans="3:3">
      <c r="C931" s="385"/>
    </row>
    <row r="932" spans="3:3">
      <c r="C932" s="385"/>
    </row>
    <row r="933" spans="3:3">
      <c r="C933" s="385"/>
    </row>
    <row r="934" spans="3:3">
      <c r="C934" s="385"/>
    </row>
    <row r="935" spans="3:3">
      <c r="C935" s="385"/>
    </row>
    <row r="936" spans="3:3">
      <c r="C936" s="385"/>
    </row>
    <row r="937" spans="3:3">
      <c r="C937" s="385"/>
    </row>
    <row r="938" spans="3:3">
      <c r="C938" s="385"/>
    </row>
    <row r="939" spans="3:3">
      <c r="C939" s="385"/>
    </row>
    <row r="940" spans="3:3">
      <c r="C940" s="385"/>
    </row>
    <row r="941" spans="3:3">
      <c r="C941" s="385"/>
    </row>
    <row r="942" spans="3:3">
      <c r="C942" s="385"/>
    </row>
    <row r="943" spans="3:3">
      <c r="C943" s="385"/>
    </row>
    <row r="944" spans="3:3">
      <c r="C944" s="385"/>
    </row>
    <row r="945" spans="3:3">
      <c r="C945" s="385"/>
    </row>
    <row r="946" spans="3:3">
      <c r="C946" s="385"/>
    </row>
    <row r="947" spans="3:3">
      <c r="C947" s="385"/>
    </row>
  </sheetData>
  <mergeCells count="4">
    <mergeCell ref="A2:D2"/>
    <mergeCell ref="E2:F2"/>
    <mergeCell ref="A3:D3"/>
    <mergeCell ref="E3:F3"/>
  </mergeCells>
  <pageMargins left="0.98425196850393704" right="0.35433070866141736" top="0.19685039370078741" bottom="0.59055118110236227" header="0" footer="0.39370078740157483"/>
  <pageSetup paperSize="9" scale="99" orientation="portrait" r:id="rId1"/>
  <headerFooter alignWithMargins="0">
    <oddFooter>&amp;R&amp;P</oddFooter>
  </headerFooter>
  <rowBreaks count="9" manualBreakCount="9">
    <brk id="61" max="5" man="1"/>
    <brk id="75" max="5" man="1"/>
    <brk id="119" max="5" man="1"/>
    <brk id="339" max="5" man="1"/>
    <brk id="395" max="5" man="1"/>
    <brk id="418" max="5" man="1"/>
    <brk id="459" max="5" man="1"/>
    <brk id="684" max="5" man="1"/>
    <brk id="731" max="5" man="1"/>
  </rowBreaks>
  <drawing r:id="rId2"/>
  <legacyDrawing r:id="rId3"/>
  <oleObjects>
    <mc:AlternateContent xmlns:mc="http://schemas.openxmlformats.org/markup-compatibility/2006">
      <mc:Choice Requires="x14">
        <oleObject progId="Word.Document.8" shapeId="11265" r:id="rId4">
          <objectPr defaultSize="0" r:id="rId5">
            <anchor moveWithCells="1">
              <from>
                <xdr:col>0</xdr:col>
                <xdr:colOff>0</xdr:colOff>
                <xdr:row>0</xdr:row>
                <xdr:rowOff>0</xdr:rowOff>
              </from>
              <to>
                <xdr:col>5</xdr:col>
                <xdr:colOff>695325</xdr:colOff>
                <xdr:row>0</xdr:row>
                <xdr:rowOff>762000</xdr:rowOff>
              </to>
            </anchor>
          </objectPr>
        </oleObject>
      </mc:Choice>
      <mc:Fallback>
        <oleObject progId="Word.Document.8" shapeId="11265" r:id="rId4"/>
      </mc:Fallback>
    </mc:AlternateContent>
  </oleObjec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B83AE-F6C9-48E4-A481-B1EBF3208645}">
  <dimension ref="A1:G40"/>
  <sheetViews>
    <sheetView view="pageBreakPreview" zoomScale="60" zoomScaleNormal="100" workbookViewId="0">
      <selection activeCell="B6" sqref="B6"/>
    </sheetView>
  </sheetViews>
  <sheetFormatPr defaultColWidth="9.140625" defaultRowHeight="15"/>
  <cols>
    <col min="1" max="1" width="28" style="184" customWidth="1"/>
    <col min="2" max="2" width="17.85546875" style="184" customWidth="1"/>
    <col min="3" max="6" width="9.140625" style="184"/>
    <col min="7" max="7" width="8.7109375" style="184" customWidth="1"/>
    <col min="8" max="8" width="10.7109375" style="184" customWidth="1"/>
    <col min="9" max="16384" width="9.140625" style="184"/>
  </cols>
  <sheetData>
    <row r="1" spans="1:7" ht="16.5">
      <c r="B1" s="185"/>
      <c r="C1" s="186"/>
      <c r="D1" s="186"/>
      <c r="E1" s="186"/>
      <c r="F1" s="187"/>
    </row>
    <row r="2" spans="1:7" ht="16.5">
      <c r="B2" s="185"/>
      <c r="C2" s="188"/>
      <c r="D2" s="186"/>
      <c r="E2" s="186"/>
      <c r="F2" s="187"/>
    </row>
    <row r="3" spans="1:7" ht="33.75" customHeight="1">
      <c r="A3" s="1271" t="s">
        <v>1618</v>
      </c>
      <c r="B3" s="1271"/>
      <c r="C3" s="1271"/>
      <c r="D3" s="1271"/>
      <c r="E3" s="1271"/>
      <c r="F3" s="1271"/>
      <c r="G3" s="1271"/>
    </row>
    <row r="4" spans="1:7" ht="16.5">
      <c r="B4" s="190"/>
      <c r="C4" s="188"/>
      <c r="D4" s="186"/>
      <c r="E4" s="186"/>
      <c r="F4" s="187"/>
    </row>
    <row r="5" spans="1:7" ht="69" customHeight="1">
      <c r="B5" s="1169" t="s">
        <v>1619</v>
      </c>
      <c r="C5" s="1168"/>
      <c r="D5" s="1170"/>
      <c r="E5" s="1169"/>
      <c r="F5" s="1168"/>
      <c r="G5" s="1170"/>
    </row>
    <row r="6" spans="1:7" ht="16.5">
      <c r="B6" s="185"/>
      <c r="C6" s="186"/>
      <c r="D6" s="186"/>
      <c r="E6" s="186"/>
      <c r="F6" s="187"/>
    </row>
    <row r="7" spans="1:7" ht="16.5">
      <c r="B7" s="185"/>
      <c r="C7" s="186"/>
      <c r="D7" s="186"/>
      <c r="E7" s="186"/>
      <c r="F7" s="187"/>
    </row>
    <row r="8" spans="1:7" ht="16.5">
      <c r="B8" s="185"/>
      <c r="C8" s="186"/>
      <c r="D8" s="186"/>
      <c r="E8" s="186"/>
      <c r="F8" s="187"/>
    </row>
    <row r="9" spans="1:7" ht="16.5">
      <c r="B9" s="185"/>
      <c r="C9" s="188"/>
      <c r="D9" s="186"/>
      <c r="E9" s="186"/>
      <c r="F9" s="187"/>
    </row>
    <row r="10" spans="1:7" ht="16.5">
      <c r="B10" s="190"/>
      <c r="C10" s="188"/>
      <c r="D10" s="186"/>
      <c r="E10" s="186"/>
      <c r="F10" s="187"/>
    </row>
    <row r="11" spans="1:7" ht="16.5">
      <c r="B11" s="190"/>
      <c r="C11" s="188"/>
      <c r="D11" s="186"/>
      <c r="E11" s="186"/>
      <c r="F11" s="187"/>
    </row>
    <row r="12" spans="1:7" ht="16.5">
      <c r="B12" s="190"/>
      <c r="C12" s="188"/>
      <c r="D12" s="186"/>
      <c r="E12" s="186"/>
      <c r="F12" s="186"/>
      <c r="G12" s="186"/>
    </row>
    <row r="13" spans="1:7" ht="16.5">
      <c r="B13" s="185"/>
      <c r="C13" s="186"/>
      <c r="D13" s="186"/>
      <c r="E13" s="186"/>
      <c r="F13" s="187"/>
    </row>
    <row r="14" spans="1:7" ht="16.5">
      <c r="B14" s="185"/>
      <c r="C14" s="186"/>
      <c r="D14" s="186"/>
      <c r="E14" s="186"/>
      <c r="F14" s="187"/>
    </row>
    <row r="15" spans="1:7" ht="16.5">
      <c r="B15" s="185"/>
      <c r="C15" s="186"/>
      <c r="D15" s="186"/>
      <c r="E15" s="186"/>
      <c r="F15" s="187"/>
    </row>
    <row r="16" spans="1:7" ht="16.5">
      <c r="B16" s="185"/>
      <c r="C16" s="188"/>
      <c r="D16" s="186"/>
      <c r="E16" s="186"/>
      <c r="F16" s="187"/>
    </row>
    <row r="17" spans="2:6" ht="16.5">
      <c r="B17" s="191"/>
      <c r="C17" s="186"/>
      <c r="D17" s="186"/>
      <c r="E17" s="186"/>
      <c r="F17" s="187"/>
    </row>
    <row r="18" spans="2:6" ht="16.5">
      <c r="B18" s="185"/>
      <c r="C18" s="186"/>
      <c r="D18" s="186"/>
      <c r="E18" s="186"/>
      <c r="F18" s="187"/>
    </row>
    <row r="19" spans="2:6" ht="16.5">
      <c r="B19" s="185"/>
      <c r="C19" s="186"/>
      <c r="D19" s="186"/>
      <c r="E19" s="186"/>
      <c r="F19" s="187"/>
    </row>
    <row r="20" spans="2:6" ht="16.5">
      <c r="C20" s="190"/>
      <c r="D20" s="186"/>
      <c r="E20" s="186"/>
    </row>
    <row r="21" spans="2:6" ht="18.75">
      <c r="C21" s="192"/>
      <c r="D21" s="186"/>
      <c r="E21" s="186"/>
      <c r="F21" s="193"/>
    </row>
    <row r="22" spans="2:6" ht="16.5">
      <c r="B22" s="185"/>
      <c r="C22" s="186"/>
      <c r="D22" s="186"/>
      <c r="E22" s="186"/>
      <c r="F22" s="187"/>
    </row>
    <row r="23" spans="2:6" ht="16.5">
      <c r="B23" s="185"/>
      <c r="C23" s="186"/>
      <c r="D23" s="186"/>
      <c r="E23" s="186"/>
      <c r="F23" s="187"/>
    </row>
    <row r="24" spans="2:6" ht="16.5">
      <c r="B24" s="185"/>
      <c r="C24" s="186"/>
      <c r="D24" s="186"/>
      <c r="E24" s="186"/>
      <c r="F24" s="187"/>
    </row>
    <row r="25" spans="2:6" ht="16.5">
      <c r="B25" s="185"/>
      <c r="C25" s="186"/>
      <c r="D25" s="186"/>
      <c r="E25" s="186"/>
      <c r="F25" s="187"/>
    </row>
    <row r="26" spans="2:6" ht="16.5">
      <c r="B26" s="185"/>
      <c r="C26" s="188"/>
      <c r="D26" s="186"/>
      <c r="E26" s="186"/>
      <c r="F26" s="187"/>
    </row>
    <row r="27" spans="2:6" ht="16.5">
      <c r="B27" s="194"/>
      <c r="C27" s="186"/>
      <c r="D27" s="186"/>
      <c r="E27" s="186"/>
      <c r="F27" s="187"/>
    </row>
    <row r="28" spans="2:6" ht="16.5">
      <c r="B28" s="194"/>
      <c r="C28" s="186"/>
      <c r="D28" s="186"/>
      <c r="E28" s="186"/>
      <c r="F28" s="187"/>
    </row>
    <row r="29" spans="2:6" ht="16.5">
      <c r="B29" s="194"/>
      <c r="C29" s="186"/>
      <c r="D29" s="186"/>
      <c r="E29" s="186"/>
      <c r="F29" s="187"/>
    </row>
    <row r="30" spans="2:6" ht="16.5">
      <c r="B30" s="185"/>
      <c r="C30" s="188"/>
      <c r="D30" s="186"/>
      <c r="E30" s="186"/>
      <c r="F30" s="187"/>
    </row>
    <row r="31" spans="2:6" ht="16.5">
      <c r="B31" s="190"/>
      <c r="C31" s="188"/>
      <c r="D31" s="186"/>
      <c r="E31" s="186"/>
      <c r="F31" s="187"/>
    </row>
    <row r="32" spans="2:6" ht="16.5">
      <c r="B32" s="190"/>
      <c r="C32" s="188"/>
      <c r="D32" s="186"/>
      <c r="E32" s="186"/>
      <c r="F32" s="187"/>
    </row>
    <row r="33" spans="2:6" ht="16.5">
      <c r="B33" s="190"/>
      <c r="C33" s="188"/>
      <c r="D33" s="186"/>
      <c r="E33" s="186"/>
      <c r="F33" s="187"/>
    </row>
    <row r="34" spans="2:6" ht="16.5">
      <c r="B34" s="194"/>
      <c r="C34" s="186"/>
      <c r="D34" s="186"/>
      <c r="E34" s="186"/>
      <c r="F34" s="187"/>
    </row>
    <row r="35" spans="2:6" ht="16.5">
      <c r="B35" s="194"/>
      <c r="C35" s="186"/>
      <c r="D35" s="186"/>
      <c r="E35" s="186"/>
      <c r="F35" s="187"/>
    </row>
    <row r="36" spans="2:6" ht="16.5">
      <c r="B36" s="194"/>
      <c r="C36" s="186"/>
      <c r="D36" s="186"/>
      <c r="E36" s="186"/>
      <c r="F36" s="187"/>
    </row>
    <row r="37" spans="2:6" ht="16.5">
      <c r="B37" s="194"/>
      <c r="C37" s="186"/>
      <c r="D37" s="186"/>
      <c r="E37" s="186"/>
      <c r="F37" s="187"/>
    </row>
    <row r="38" spans="2:6" ht="16.5">
      <c r="B38" s="194"/>
      <c r="C38" s="186"/>
      <c r="D38" s="186"/>
      <c r="E38" s="186"/>
      <c r="F38" s="187"/>
    </row>
    <row r="39" spans="2:6" ht="16.5">
      <c r="B39" s="194"/>
      <c r="C39" s="186"/>
      <c r="D39" s="186"/>
      <c r="E39" s="186"/>
      <c r="F39" s="187"/>
    </row>
    <row r="40" spans="2:6" ht="16.5">
      <c r="B40" s="185"/>
      <c r="C40" s="188"/>
      <c r="D40" s="186"/>
      <c r="E40" s="186"/>
      <c r="F40" s="187"/>
    </row>
  </sheetData>
  <mergeCells count="3">
    <mergeCell ref="A3:G3"/>
    <mergeCell ref="B5:D5"/>
    <mergeCell ref="E5:G5"/>
  </mergeCells>
  <pageMargins left="0.7" right="0.7" top="0.75" bottom="0.75" header="0.3" footer="0.3"/>
  <pageSetup scale="9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782EB-139D-4E52-835D-B6DAC9A74B06}">
  <dimension ref="A1:K608"/>
  <sheetViews>
    <sheetView view="pageBreakPreview" zoomScaleNormal="100" zoomScaleSheetLayoutView="100" workbookViewId="0">
      <selection activeCell="I13" sqref="I13"/>
    </sheetView>
  </sheetViews>
  <sheetFormatPr defaultRowHeight="15"/>
  <cols>
    <col min="1" max="1" width="0.85546875" style="813" customWidth="1"/>
    <col min="2" max="2" width="9.140625" style="812"/>
    <col min="3" max="3" width="2.28515625" style="813" customWidth="1"/>
    <col min="4" max="4" width="14.5703125" style="815" customWidth="1"/>
    <col min="5" max="7" width="9.140625" style="813"/>
    <col min="8" max="8" width="5.85546875" style="813" customWidth="1"/>
    <col min="9" max="9" width="23.42578125" style="813" customWidth="1"/>
    <col min="10" max="10" width="6.42578125" style="813" hidden="1" customWidth="1"/>
    <col min="11" max="11" width="11.5703125" style="813" bestFit="1" customWidth="1"/>
    <col min="12" max="12" width="9.140625" style="813" customWidth="1"/>
    <col min="13" max="256" width="9.140625" style="813"/>
    <col min="257" max="257" width="0.85546875" style="813" customWidth="1"/>
    <col min="258" max="258" width="9.140625" style="813"/>
    <col min="259" max="259" width="2.28515625" style="813" customWidth="1"/>
    <col min="260" max="260" width="14.5703125" style="813" customWidth="1"/>
    <col min="261" max="263" width="9.140625" style="813"/>
    <col min="264" max="264" width="5.85546875" style="813" customWidth="1"/>
    <col min="265" max="265" width="23.42578125" style="813" customWidth="1"/>
    <col min="266" max="266" width="0" style="813" hidden="1" customWidth="1"/>
    <col min="267" max="267" width="11.5703125" style="813" bestFit="1" customWidth="1"/>
    <col min="268" max="512" width="9.140625" style="813"/>
    <col min="513" max="513" width="0.85546875" style="813" customWidth="1"/>
    <col min="514" max="514" width="9.140625" style="813"/>
    <col min="515" max="515" width="2.28515625" style="813" customWidth="1"/>
    <col min="516" max="516" width="14.5703125" style="813" customWidth="1"/>
    <col min="517" max="519" width="9.140625" style="813"/>
    <col min="520" max="520" width="5.85546875" style="813" customWidth="1"/>
    <col min="521" max="521" width="23.42578125" style="813" customWidth="1"/>
    <col min="522" max="522" width="0" style="813" hidden="1" customWidth="1"/>
    <col min="523" max="523" width="11.5703125" style="813" bestFit="1" customWidth="1"/>
    <col min="524" max="768" width="9.140625" style="813"/>
    <col min="769" max="769" width="0.85546875" style="813" customWidth="1"/>
    <col min="770" max="770" width="9.140625" style="813"/>
    <col min="771" max="771" width="2.28515625" style="813" customWidth="1"/>
    <col min="772" max="772" width="14.5703125" style="813" customWidth="1"/>
    <col min="773" max="775" width="9.140625" style="813"/>
    <col min="776" max="776" width="5.85546875" style="813" customWidth="1"/>
    <col min="777" max="777" width="23.42578125" style="813" customWidth="1"/>
    <col min="778" max="778" width="0" style="813" hidden="1" customWidth="1"/>
    <col min="779" max="779" width="11.5703125" style="813" bestFit="1" customWidth="1"/>
    <col min="780" max="1024" width="9.140625" style="813"/>
    <col min="1025" max="1025" width="0.85546875" style="813" customWidth="1"/>
    <col min="1026" max="1026" width="9.140625" style="813"/>
    <col min="1027" max="1027" width="2.28515625" style="813" customWidth="1"/>
    <col min="1028" max="1028" width="14.5703125" style="813" customWidth="1"/>
    <col min="1029" max="1031" width="9.140625" style="813"/>
    <col min="1032" max="1032" width="5.85546875" style="813" customWidth="1"/>
    <col min="1033" max="1033" width="23.42578125" style="813" customWidth="1"/>
    <col min="1034" max="1034" width="0" style="813" hidden="1" customWidth="1"/>
    <col min="1035" max="1035" width="11.5703125" style="813" bestFit="1" customWidth="1"/>
    <col min="1036" max="1280" width="9.140625" style="813"/>
    <col min="1281" max="1281" width="0.85546875" style="813" customWidth="1"/>
    <col min="1282" max="1282" width="9.140625" style="813"/>
    <col min="1283" max="1283" width="2.28515625" style="813" customWidth="1"/>
    <col min="1284" max="1284" width="14.5703125" style="813" customWidth="1"/>
    <col min="1285" max="1287" width="9.140625" style="813"/>
    <col min="1288" max="1288" width="5.85546875" style="813" customWidth="1"/>
    <col min="1289" max="1289" width="23.42578125" style="813" customWidth="1"/>
    <col min="1290" max="1290" width="0" style="813" hidden="1" customWidth="1"/>
    <col min="1291" max="1291" width="11.5703125" style="813" bestFit="1" customWidth="1"/>
    <col min="1292" max="1536" width="9.140625" style="813"/>
    <col min="1537" max="1537" width="0.85546875" style="813" customWidth="1"/>
    <col min="1538" max="1538" width="9.140625" style="813"/>
    <col min="1539" max="1539" width="2.28515625" style="813" customWidth="1"/>
    <col min="1540" max="1540" width="14.5703125" style="813" customWidth="1"/>
    <col min="1541" max="1543" width="9.140625" style="813"/>
    <col min="1544" max="1544" width="5.85546875" style="813" customWidth="1"/>
    <col min="1545" max="1545" width="23.42578125" style="813" customWidth="1"/>
    <col min="1546" max="1546" width="0" style="813" hidden="1" customWidth="1"/>
    <col min="1547" max="1547" width="11.5703125" style="813" bestFit="1" customWidth="1"/>
    <col min="1548" max="1792" width="9.140625" style="813"/>
    <col min="1793" max="1793" width="0.85546875" style="813" customWidth="1"/>
    <col min="1794" max="1794" width="9.140625" style="813"/>
    <col min="1795" max="1795" width="2.28515625" style="813" customWidth="1"/>
    <col min="1796" max="1796" width="14.5703125" style="813" customWidth="1"/>
    <col min="1797" max="1799" width="9.140625" style="813"/>
    <col min="1800" max="1800" width="5.85546875" style="813" customWidth="1"/>
    <col min="1801" max="1801" width="23.42578125" style="813" customWidth="1"/>
    <col min="1802" max="1802" width="0" style="813" hidden="1" customWidth="1"/>
    <col min="1803" max="1803" width="11.5703125" style="813" bestFit="1" customWidth="1"/>
    <col min="1804" max="2048" width="9.140625" style="813"/>
    <col min="2049" max="2049" width="0.85546875" style="813" customWidth="1"/>
    <col min="2050" max="2050" width="9.140625" style="813"/>
    <col min="2051" max="2051" width="2.28515625" style="813" customWidth="1"/>
    <col min="2052" max="2052" width="14.5703125" style="813" customWidth="1"/>
    <col min="2053" max="2055" width="9.140625" style="813"/>
    <col min="2056" max="2056" width="5.85546875" style="813" customWidth="1"/>
    <col min="2057" max="2057" width="23.42578125" style="813" customWidth="1"/>
    <col min="2058" max="2058" width="0" style="813" hidden="1" customWidth="1"/>
    <col min="2059" max="2059" width="11.5703125" style="813" bestFit="1" customWidth="1"/>
    <col min="2060" max="2304" width="9.140625" style="813"/>
    <col min="2305" max="2305" width="0.85546875" style="813" customWidth="1"/>
    <col min="2306" max="2306" width="9.140625" style="813"/>
    <col min="2307" max="2307" width="2.28515625" style="813" customWidth="1"/>
    <col min="2308" max="2308" width="14.5703125" style="813" customWidth="1"/>
    <col min="2309" max="2311" width="9.140625" style="813"/>
    <col min="2312" max="2312" width="5.85546875" style="813" customWidth="1"/>
    <col min="2313" max="2313" width="23.42578125" style="813" customWidth="1"/>
    <col min="2314" max="2314" width="0" style="813" hidden="1" customWidth="1"/>
    <col min="2315" max="2315" width="11.5703125" style="813" bestFit="1" customWidth="1"/>
    <col min="2316" max="2560" width="9.140625" style="813"/>
    <col min="2561" max="2561" width="0.85546875" style="813" customWidth="1"/>
    <col min="2562" max="2562" width="9.140625" style="813"/>
    <col min="2563" max="2563" width="2.28515625" style="813" customWidth="1"/>
    <col min="2564" max="2564" width="14.5703125" style="813" customWidth="1"/>
    <col min="2565" max="2567" width="9.140625" style="813"/>
    <col min="2568" max="2568" width="5.85546875" style="813" customWidth="1"/>
    <col min="2569" max="2569" width="23.42578125" style="813" customWidth="1"/>
    <col min="2570" max="2570" width="0" style="813" hidden="1" customWidth="1"/>
    <col min="2571" max="2571" width="11.5703125" style="813" bestFit="1" customWidth="1"/>
    <col min="2572" max="2816" width="9.140625" style="813"/>
    <col min="2817" max="2817" width="0.85546875" style="813" customWidth="1"/>
    <col min="2818" max="2818" width="9.140625" style="813"/>
    <col min="2819" max="2819" width="2.28515625" style="813" customWidth="1"/>
    <col min="2820" max="2820" width="14.5703125" style="813" customWidth="1"/>
    <col min="2821" max="2823" width="9.140625" style="813"/>
    <col min="2824" max="2824" width="5.85546875" style="813" customWidth="1"/>
    <col min="2825" max="2825" width="23.42578125" style="813" customWidth="1"/>
    <col min="2826" max="2826" width="0" style="813" hidden="1" customWidth="1"/>
    <col min="2827" max="2827" width="11.5703125" style="813" bestFit="1" customWidth="1"/>
    <col min="2828" max="3072" width="9.140625" style="813"/>
    <col min="3073" max="3073" width="0.85546875" style="813" customWidth="1"/>
    <col min="3074" max="3074" width="9.140625" style="813"/>
    <col min="3075" max="3075" width="2.28515625" style="813" customWidth="1"/>
    <col min="3076" max="3076" width="14.5703125" style="813" customWidth="1"/>
    <col min="3077" max="3079" width="9.140625" style="813"/>
    <col min="3080" max="3080" width="5.85546875" style="813" customWidth="1"/>
    <col min="3081" max="3081" width="23.42578125" style="813" customWidth="1"/>
    <col min="3082" max="3082" width="0" style="813" hidden="1" customWidth="1"/>
    <col min="3083" max="3083" width="11.5703125" style="813" bestFit="1" customWidth="1"/>
    <col min="3084" max="3328" width="9.140625" style="813"/>
    <col min="3329" max="3329" width="0.85546875" style="813" customWidth="1"/>
    <col min="3330" max="3330" width="9.140625" style="813"/>
    <col min="3331" max="3331" width="2.28515625" style="813" customWidth="1"/>
    <col min="3332" max="3332" width="14.5703125" style="813" customWidth="1"/>
    <col min="3333" max="3335" width="9.140625" style="813"/>
    <col min="3336" max="3336" width="5.85546875" style="813" customWidth="1"/>
    <col min="3337" max="3337" width="23.42578125" style="813" customWidth="1"/>
    <col min="3338" max="3338" width="0" style="813" hidden="1" customWidth="1"/>
    <col min="3339" max="3339" width="11.5703125" style="813" bestFit="1" customWidth="1"/>
    <col min="3340" max="3584" width="9.140625" style="813"/>
    <col min="3585" max="3585" width="0.85546875" style="813" customWidth="1"/>
    <col min="3586" max="3586" width="9.140625" style="813"/>
    <col min="3587" max="3587" width="2.28515625" style="813" customWidth="1"/>
    <col min="3588" max="3588" width="14.5703125" style="813" customWidth="1"/>
    <col min="3589" max="3591" width="9.140625" style="813"/>
    <col min="3592" max="3592" width="5.85546875" style="813" customWidth="1"/>
    <col min="3593" max="3593" width="23.42578125" style="813" customWidth="1"/>
    <col min="3594" max="3594" width="0" style="813" hidden="1" customWidth="1"/>
    <col min="3595" max="3595" width="11.5703125" style="813" bestFit="1" customWidth="1"/>
    <col min="3596" max="3840" width="9.140625" style="813"/>
    <col min="3841" max="3841" width="0.85546875" style="813" customWidth="1"/>
    <col min="3842" max="3842" width="9.140625" style="813"/>
    <col min="3843" max="3843" width="2.28515625" style="813" customWidth="1"/>
    <col min="3844" max="3844" width="14.5703125" style="813" customWidth="1"/>
    <col min="3845" max="3847" width="9.140625" style="813"/>
    <col min="3848" max="3848" width="5.85546875" style="813" customWidth="1"/>
    <col min="3849" max="3849" width="23.42578125" style="813" customWidth="1"/>
    <col min="3850" max="3850" width="0" style="813" hidden="1" customWidth="1"/>
    <col min="3851" max="3851" width="11.5703125" style="813" bestFit="1" customWidth="1"/>
    <col min="3852" max="4096" width="9.140625" style="813"/>
    <col min="4097" max="4097" width="0.85546875" style="813" customWidth="1"/>
    <col min="4098" max="4098" width="9.140625" style="813"/>
    <col min="4099" max="4099" width="2.28515625" style="813" customWidth="1"/>
    <col min="4100" max="4100" width="14.5703125" style="813" customWidth="1"/>
    <col min="4101" max="4103" width="9.140625" style="813"/>
    <col min="4104" max="4104" width="5.85546875" style="813" customWidth="1"/>
    <col min="4105" max="4105" width="23.42578125" style="813" customWidth="1"/>
    <col min="4106" max="4106" width="0" style="813" hidden="1" customWidth="1"/>
    <col min="4107" max="4107" width="11.5703125" style="813" bestFit="1" customWidth="1"/>
    <col min="4108" max="4352" width="9.140625" style="813"/>
    <col min="4353" max="4353" width="0.85546875" style="813" customWidth="1"/>
    <col min="4354" max="4354" width="9.140625" style="813"/>
    <col min="4355" max="4355" width="2.28515625" style="813" customWidth="1"/>
    <col min="4356" max="4356" width="14.5703125" style="813" customWidth="1"/>
    <col min="4357" max="4359" width="9.140625" style="813"/>
    <col min="4360" max="4360" width="5.85546875" style="813" customWidth="1"/>
    <col min="4361" max="4361" width="23.42578125" style="813" customWidth="1"/>
    <col min="4362" max="4362" width="0" style="813" hidden="1" customWidth="1"/>
    <col min="4363" max="4363" width="11.5703125" style="813" bestFit="1" customWidth="1"/>
    <col min="4364" max="4608" width="9.140625" style="813"/>
    <col min="4609" max="4609" width="0.85546875" style="813" customWidth="1"/>
    <col min="4610" max="4610" width="9.140625" style="813"/>
    <col min="4611" max="4611" width="2.28515625" style="813" customWidth="1"/>
    <col min="4612" max="4612" width="14.5703125" style="813" customWidth="1"/>
    <col min="4613" max="4615" width="9.140625" style="813"/>
    <col min="4616" max="4616" width="5.85546875" style="813" customWidth="1"/>
    <col min="4617" max="4617" width="23.42578125" style="813" customWidth="1"/>
    <col min="4618" max="4618" width="0" style="813" hidden="1" customWidth="1"/>
    <col min="4619" max="4619" width="11.5703125" style="813" bestFit="1" customWidth="1"/>
    <col min="4620" max="4864" width="9.140625" style="813"/>
    <col min="4865" max="4865" width="0.85546875" style="813" customWidth="1"/>
    <col min="4866" max="4866" width="9.140625" style="813"/>
    <col min="4867" max="4867" width="2.28515625" style="813" customWidth="1"/>
    <col min="4868" max="4868" width="14.5703125" style="813" customWidth="1"/>
    <col min="4869" max="4871" width="9.140625" style="813"/>
    <col min="4872" max="4872" width="5.85546875" style="813" customWidth="1"/>
    <col min="4873" max="4873" width="23.42578125" style="813" customWidth="1"/>
    <col min="4874" max="4874" width="0" style="813" hidden="1" customWidth="1"/>
    <col min="4875" max="4875" width="11.5703125" style="813" bestFit="1" customWidth="1"/>
    <col min="4876" max="5120" width="9.140625" style="813"/>
    <col min="5121" max="5121" width="0.85546875" style="813" customWidth="1"/>
    <col min="5122" max="5122" width="9.140625" style="813"/>
    <col min="5123" max="5123" width="2.28515625" style="813" customWidth="1"/>
    <col min="5124" max="5124" width="14.5703125" style="813" customWidth="1"/>
    <col min="5125" max="5127" width="9.140625" style="813"/>
    <col min="5128" max="5128" width="5.85546875" style="813" customWidth="1"/>
    <col min="5129" max="5129" width="23.42578125" style="813" customWidth="1"/>
    <col min="5130" max="5130" width="0" style="813" hidden="1" customWidth="1"/>
    <col min="5131" max="5131" width="11.5703125" style="813" bestFit="1" customWidth="1"/>
    <col min="5132" max="5376" width="9.140625" style="813"/>
    <col min="5377" max="5377" width="0.85546875" style="813" customWidth="1"/>
    <col min="5378" max="5378" width="9.140625" style="813"/>
    <col min="5379" max="5379" width="2.28515625" style="813" customWidth="1"/>
    <col min="5380" max="5380" width="14.5703125" style="813" customWidth="1"/>
    <col min="5381" max="5383" width="9.140625" style="813"/>
    <col min="5384" max="5384" width="5.85546875" style="813" customWidth="1"/>
    <col min="5385" max="5385" width="23.42578125" style="813" customWidth="1"/>
    <col min="5386" max="5386" width="0" style="813" hidden="1" customWidth="1"/>
    <col min="5387" max="5387" width="11.5703125" style="813" bestFit="1" customWidth="1"/>
    <col min="5388" max="5632" width="9.140625" style="813"/>
    <col min="5633" max="5633" width="0.85546875" style="813" customWidth="1"/>
    <col min="5634" max="5634" width="9.140625" style="813"/>
    <col min="5635" max="5635" width="2.28515625" style="813" customWidth="1"/>
    <col min="5636" max="5636" width="14.5703125" style="813" customWidth="1"/>
    <col min="5637" max="5639" width="9.140625" style="813"/>
    <col min="5640" max="5640" width="5.85546875" style="813" customWidth="1"/>
    <col min="5641" max="5641" width="23.42578125" style="813" customWidth="1"/>
    <col min="5642" max="5642" width="0" style="813" hidden="1" customWidth="1"/>
    <col min="5643" max="5643" width="11.5703125" style="813" bestFit="1" customWidth="1"/>
    <col min="5644" max="5888" width="9.140625" style="813"/>
    <col min="5889" max="5889" width="0.85546875" style="813" customWidth="1"/>
    <col min="5890" max="5890" width="9.140625" style="813"/>
    <col min="5891" max="5891" width="2.28515625" style="813" customWidth="1"/>
    <col min="5892" max="5892" width="14.5703125" style="813" customWidth="1"/>
    <col min="5893" max="5895" width="9.140625" style="813"/>
    <col min="5896" max="5896" width="5.85546875" style="813" customWidth="1"/>
    <col min="5897" max="5897" width="23.42578125" style="813" customWidth="1"/>
    <col min="5898" max="5898" width="0" style="813" hidden="1" customWidth="1"/>
    <col min="5899" max="5899" width="11.5703125" style="813" bestFit="1" customWidth="1"/>
    <col min="5900" max="6144" width="9.140625" style="813"/>
    <col min="6145" max="6145" width="0.85546875" style="813" customWidth="1"/>
    <col min="6146" max="6146" width="9.140625" style="813"/>
    <col min="6147" max="6147" width="2.28515625" style="813" customWidth="1"/>
    <col min="6148" max="6148" width="14.5703125" style="813" customWidth="1"/>
    <col min="6149" max="6151" width="9.140625" style="813"/>
    <col min="6152" max="6152" width="5.85546875" style="813" customWidth="1"/>
    <col min="6153" max="6153" width="23.42578125" style="813" customWidth="1"/>
    <col min="6154" max="6154" width="0" style="813" hidden="1" customWidth="1"/>
    <col min="6155" max="6155" width="11.5703125" style="813" bestFit="1" customWidth="1"/>
    <col min="6156" max="6400" width="9.140625" style="813"/>
    <col min="6401" max="6401" width="0.85546875" style="813" customWidth="1"/>
    <col min="6402" max="6402" width="9.140625" style="813"/>
    <col min="6403" max="6403" width="2.28515625" style="813" customWidth="1"/>
    <col min="6404" max="6404" width="14.5703125" style="813" customWidth="1"/>
    <col min="6405" max="6407" width="9.140625" style="813"/>
    <col min="6408" max="6408" width="5.85546875" style="813" customWidth="1"/>
    <col min="6409" max="6409" width="23.42578125" style="813" customWidth="1"/>
    <col min="6410" max="6410" width="0" style="813" hidden="1" customWidth="1"/>
    <col min="6411" max="6411" width="11.5703125" style="813" bestFit="1" customWidth="1"/>
    <col min="6412" max="6656" width="9.140625" style="813"/>
    <col min="6657" max="6657" width="0.85546875" style="813" customWidth="1"/>
    <col min="6658" max="6658" width="9.140625" style="813"/>
    <col min="6659" max="6659" width="2.28515625" style="813" customWidth="1"/>
    <col min="6660" max="6660" width="14.5703125" style="813" customWidth="1"/>
    <col min="6661" max="6663" width="9.140625" style="813"/>
    <col min="6664" max="6664" width="5.85546875" style="813" customWidth="1"/>
    <col min="6665" max="6665" width="23.42578125" style="813" customWidth="1"/>
    <col min="6666" max="6666" width="0" style="813" hidden="1" customWidth="1"/>
    <col min="6667" max="6667" width="11.5703125" style="813" bestFit="1" customWidth="1"/>
    <col min="6668" max="6912" width="9.140625" style="813"/>
    <col min="6913" max="6913" width="0.85546875" style="813" customWidth="1"/>
    <col min="6914" max="6914" width="9.140625" style="813"/>
    <col min="6915" max="6915" width="2.28515625" style="813" customWidth="1"/>
    <col min="6916" max="6916" width="14.5703125" style="813" customWidth="1"/>
    <col min="6917" max="6919" width="9.140625" style="813"/>
    <col min="6920" max="6920" width="5.85546875" style="813" customWidth="1"/>
    <col min="6921" max="6921" width="23.42578125" style="813" customWidth="1"/>
    <col min="6922" max="6922" width="0" style="813" hidden="1" customWidth="1"/>
    <col min="6923" max="6923" width="11.5703125" style="813" bestFit="1" customWidth="1"/>
    <col min="6924" max="7168" width="9.140625" style="813"/>
    <col min="7169" max="7169" width="0.85546875" style="813" customWidth="1"/>
    <col min="7170" max="7170" width="9.140625" style="813"/>
    <col min="7171" max="7171" width="2.28515625" style="813" customWidth="1"/>
    <col min="7172" max="7172" width="14.5703125" style="813" customWidth="1"/>
    <col min="7173" max="7175" width="9.140625" style="813"/>
    <col min="7176" max="7176" width="5.85546875" style="813" customWidth="1"/>
    <col min="7177" max="7177" width="23.42578125" style="813" customWidth="1"/>
    <col min="7178" max="7178" width="0" style="813" hidden="1" customWidth="1"/>
    <col min="7179" max="7179" width="11.5703125" style="813" bestFit="1" customWidth="1"/>
    <col min="7180" max="7424" width="9.140625" style="813"/>
    <col min="7425" max="7425" width="0.85546875" style="813" customWidth="1"/>
    <col min="7426" max="7426" width="9.140625" style="813"/>
    <col min="7427" max="7427" width="2.28515625" style="813" customWidth="1"/>
    <col min="7428" max="7428" width="14.5703125" style="813" customWidth="1"/>
    <col min="7429" max="7431" width="9.140625" style="813"/>
    <col min="7432" max="7432" width="5.85546875" style="813" customWidth="1"/>
    <col min="7433" max="7433" width="23.42578125" style="813" customWidth="1"/>
    <col min="7434" max="7434" width="0" style="813" hidden="1" customWidth="1"/>
    <col min="7435" max="7435" width="11.5703125" style="813" bestFit="1" customWidth="1"/>
    <col min="7436" max="7680" width="9.140625" style="813"/>
    <col min="7681" max="7681" width="0.85546875" style="813" customWidth="1"/>
    <col min="7682" max="7682" width="9.140625" style="813"/>
    <col min="7683" max="7683" width="2.28515625" style="813" customWidth="1"/>
    <col min="7684" max="7684" width="14.5703125" style="813" customWidth="1"/>
    <col min="7685" max="7687" width="9.140625" style="813"/>
    <col min="7688" max="7688" width="5.85546875" style="813" customWidth="1"/>
    <col min="7689" max="7689" width="23.42578125" style="813" customWidth="1"/>
    <col min="7690" max="7690" width="0" style="813" hidden="1" customWidth="1"/>
    <col min="7691" max="7691" width="11.5703125" style="813" bestFit="1" customWidth="1"/>
    <col min="7692" max="7936" width="9.140625" style="813"/>
    <col min="7937" max="7937" width="0.85546875" style="813" customWidth="1"/>
    <col min="7938" max="7938" width="9.140625" style="813"/>
    <col min="7939" max="7939" width="2.28515625" style="813" customWidth="1"/>
    <col min="7940" max="7940" width="14.5703125" style="813" customWidth="1"/>
    <col min="7941" max="7943" width="9.140625" style="813"/>
    <col min="7944" max="7944" width="5.85546875" style="813" customWidth="1"/>
    <col min="7945" max="7945" width="23.42578125" style="813" customWidth="1"/>
    <col min="7946" max="7946" width="0" style="813" hidden="1" customWidth="1"/>
    <col min="7947" max="7947" width="11.5703125" style="813" bestFit="1" customWidth="1"/>
    <col min="7948" max="8192" width="9.140625" style="813"/>
    <col min="8193" max="8193" width="0.85546875" style="813" customWidth="1"/>
    <col min="8194" max="8194" width="9.140625" style="813"/>
    <col min="8195" max="8195" width="2.28515625" style="813" customWidth="1"/>
    <col min="8196" max="8196" width="14.5703125" style="813" customWidth="1"/>
    <col min="8197" max="8199" width="9.140625" style="813"/>
    <col min="8200" max="8200" width="5.85546875" style="813" customWidth="1"/>
    <col min="8201" max="8201" width="23.42578125" style="813" customWidth="1"/>
    <col min="8202" max="8202" width="0" style="813" hidden="1" customWidth="1"/>
    <col min="8203" max="8203" width="11.5703125" style="813" bestFit="1" customWidth="1"/>
    <col min="8204" max="8448" width="9.140625" style="813"/>
    <col min="8449" max="8449" width="0.85546875" style="813" customWidth="1"/>
    <col min="8450" max="8450" width="9.140625" style="813"/>
    <col min="8451" max="8451" width="2.28515625" style="813" customWidth="1"/>
    <col min="8452" max="8452" width="14.5703125" style="813" customWidth="1"/>
    <col min="8453" max="8455" width="9.140625" style="813"/>
    <col min="8456" max="8456" width="5.85546875" style="813" customWidth="1"/>
    <col min="8457" max="8457" width="23.42578125" style="813" customWidth="1"/>
    <col min="8458" max="8458" width="0" style="813" hidden="1" customWidth="1"/>
    <col min="8459" max="8459" width="11.5703125" style="813" bestFit="1" customWidth="1"/>
    <col min="8460" max="8704" width="9.140625" style="813"/>
    <col min="8705" max="8705" width="0.85546875" style="813" customWidth="1"/>
    <col min="8706" max="8706" width="9.140625" style="813"/>
    <col min="8707" max="8707" width="2.28515625" style="813" customWidth="1"/>
    <col min="8708" max="8708" width="14.5703125" style="813" customWidth="1"/>
    <col min="8709" max="8711" width="9.140625" style="813"/>
    <col min="8712" max="8712" width="5.85546875" style="813" customWidth="1"/>
    <col min="8713" max="8713" width="23.42578125" style="813" customWidth="1"/>
    <col min="8714" max="8714" width="0" style="813" hidden="1" customWidth="1"/>
    <col min="8715" max="8715" width="11.5703125" style="813" bestFit="1" customWidth="1"/>
    <col min="8716" max="8960" width="9.140625" style="813"/>
    <col min="8961" max="8961" width="0.85546875" style="813" customWidth="1"/>
    <col min="8962" max="8962" width="9.140625" style="813"/>
    <col min="8963" max="8963" width="2.28515625" style="813" customWidth="1"/>
    <col min="8964" max="8964" width="14.5703125" style="813" customWidth="1"/>
    <col min="8965" max="8967" width="9.140625" style="813"/>
    <col min="8968" max="8968" width="5.85546875" style="813" customWidth="1"/>
    <col min="8969" max="8969" width="23.42578125" style="813" customWidth="1"/>
    <col min="8970" max="8970" width="0" style="813" hidden="1" customWidth="1"/>
    <col min="8971" max="8971" width="11.5703125" style="813" bestFit="1" customWidth="1"/>
    <col min="8972" max="9216" width="9.140625" style="813"/>
    <col min="9217" max="9217" width="0.85546875" style="813" customWidth="1"/>
    <col min="9218" max="9218" width="9.140625" style="813"/>
    <col min="9219" max="9219" width="2.28515625" style="813" customWidth="1"/>
    <col min="9220" max="9220" width="14.5703125" style="813" customWidth="1"/>
    <col min="9221" max="9223" width="9.140625" style="813"/>
    <col min="9224" max="9224" width="5.85546875" style="813" customWidth="1"/>
    <col min="9225" max="9225" width="23.42578125" style="813" customWidth="1"/>
    <col min="9226" max="9226" width="0" style="813" hidden="1" customWidth="1"/>
    <col min="9227" max="9227" width="11.5703125" style="813" bestFit="1" customWidth="1"/>
    <col min="9228" max="9472" width="9.140625" style="813"/>
    <col min="9473" max="9473" width="0.85546875" style="813" customWidth="1"/>
    <col min="9474" max="9474" width="9.140625" style="813"/>
    <col min="9475" max="9475" width="2.28515625" style="813" customWidth="1"/>
    <col min="9476" max="9476" width="14.5703125" style="813" customWidth="1"/>
    <col min="9477" max="9479" width="9.140625" style="813"/>
    <col min="9480" max="9480" width="5.85546875" style="813" customWidth="1"/>
    <col min="9481" max="9481" width="23.42578125" style="813" customWidth="1"/>
    <col min="9482" max="9482" width="0" style="813" hidden="1" customWidth="1"/>
    <col min="9483" max="9483" width="11.5703125" style="813" bestFit="1" customWidth="1"/>
    <col min="9484" max="9728" width="9.140625" style="813"/>
    <col min="9729" max="9729" width="0.85546875" style="813" customWidth="1"/>
    <col min="9730" max="9730" width="9.140625" style="813"/>
    <col min="9731" max="9731" width="2.28515625" style="813" customWidth="1"/>
    <col min="9732" max="9732" width="14.5703125" style="813" customWidth="1"/>
    <col min="9733" max="9735" width="9.140625" style="813"/>
    <col min="9736" max="9736" width="5.85546875" style="813" customWidth="1"/>
    <col min="9737" max="9737" width="23.42578125" style="813" customWidth="1"/>
    <col min="9738" max="9738" width="0" style="813" hidden="1" customWidth="1"/>
    <col min="9739" max="9739" width="11.5703125" style="813" bestFit="1" customWidth="1"/>
    <col min="9740" max="9984" width="9.140625" style="813"/>
    <col min="9985" max="9985" width="0.85546875" style="813" customWidth="1"/>
    <col min="9986" max="9986" width="9.140625" style="813"/>
    <col min="9987" max="9987" width="2.28515625" style="813" customWidth="1"/>
    <col min="9988" max="9988" width="14.5703125" style="813" customWidth="1"/>
    <col min="9989" max="9991" width="9.140625" style="813"/>
    <col min="9992" max="9992" width="5.85546875" style="813" customWidth="1"/>
    <col min="9993" max="9993" width="23.42578125" style="813" customWidth="1"/>
    <col min="9994" max="9994" width="0" style="813" hidden="1" customWidth="1"/>
    <col min="9995" max="9995" width="11.5703125" style="813" bestFit="1" customWidth="1"/>
    <col min="9996" max="10240" width="9.140625" style="813"/>
    <col min="10241" max="10241" width="0.85546875" style="813" customWidth="1"/>
    <col min="10242" max="10242" width="9.140625" style="813"/>
    <col min="10243" max="10243" width="2.28515625" style="813" customWidth="1"/>
    <col min="10244" max="10244" width="14.5703125" style="813" customWidth="1"/>
    <col min="10245" max="10247" width="9.140625" style="813"/>
    <col min="10248" max="10248" width="5.85546875" style="813" customWidth="1"/>
    <col min="10249" max="10249" width="23.42578125" style="813" customWidth="1"/>
    <col min="10250" max="10250" width="0" style="813" hidden="1" customWidth="1"/>
    <col min="10251" max="10251" width="11.5703125" style="813" bestFit="1" customWidth="1"/>
    <col min="10252" max="10496" width="9.140625" style="813"/>
    <col min="10497" max="10497" width="0.85546875" style="813" customWidth="1"/>
    <col min="10498" max="10498" width="9.140625" style="813"/>
    <col min="10499" max="10499" width="2.28515625" style="813" customWidth="1"/>
    <col min="10500" max="10500" width="14.5703125" style="813" customWidth="1"/>
    <col min="10501" max="10503" width="9.140625" style="813"/>
    <col min="10504" max="10504" width="5.85546875" style="813" customWidth="1"/>
    <col min="10505" max="10505" width="23.42578125" style="813" customWidth="1"/>
    <col min="10506" max="10506" width="0" style="813" hidden="1" customWidth="1"/>
    <col min="10507" max="10507" width="11.5703125" style="813" bestFit="1" customWidth="1"/>
    <col min="10508" max="10752" width="9.140625" style="813"/>
    <col min="10753" max="10753" width="0.85546875" style="813" customWidth="1"/>
    <col min="10754" max="10754" width="9.140625" style="813"/>
    <col min="10755" max="10755" width="2.28515625" style="813" customWidth="1"/>
    <col min="10756" max="10756" width="14.5703125" style="813" customWidth="1"/>
    <col min="10757" max="10759" width="9.140625" style="813"/>
    <col min="10760" max="10760" width="5.85546875" style="813" customWidth="1"/>
    <col min="10761" max="10761" width="23.42578125" style="813" customWidth="1"/>
    <col min="10762" max="10762" width="0" style="813" hidden="1" customWidth="1"/>
    <col min="10763" max="10763" width="11.5703125" style="813" bestFit="1" customWidth="1"/>
    <col min="10764" max="11008" width="9.140625" style="813"/>
    <col min="11009" max="11009" width="0.85546875" style="813" customWidth="1"/>
    <col min="11010" max="11010" width="9.140625" style="813"/>
    <col min="11011" max="11011" width="2.28515625" style="813" customWidth="1"/>
    <col min="11012" max="11012" width="14.5703125" style="813" customWidth="1"/>
    <col min="11013" max="11015" width="9.140625" style="813"/>
    <col min="11016" max="11016" width="5.85546875" style="813" customWidth="1"/>
    <col min="11017" max="11017" width="23.42578125" style="813" customWidth="1"/>
    <col min="11018" max="11018" width="0" style="813" hidden="1" customWidth="1"/>
    <col min="11019" max="11019" width="11.5703125" style="813" bestFit="1" customWidth="1"/>
    <col min="11020" max="11264" width="9.140625" style="813"/>
    <col min="11265" max="11265" width="0.85546875" style="813" customWidth="1"/>
    <col min="11266" max="11266" width="9.140625" style="813"/>
    <col min="11267" max="11267" width="2.28515625" style="813" customWidth="1"/>
    <col min="11268" max="11268" width="14.5703125" style="813" customWidth="1"/>
    <col min="11269" max="11271" width="9.140625" style="813"/>
    <col min="11272" max="11272" width="5.85546875" style="813" customWidth="1"/>
    <col min="11273" max="11273" width="23.42578125" style="813" customWidth="1"/>
    <col min="11274" max="11274" width="0" style="813" hidden="1" customWidth="1"/>
    <col min="11275" max="11275" width="11.5703125" style="813" bestFit="1" customWidth="1"/>
    <col min="11276" max="11520" width="9.140625" style="813"/>
    <col min="11521" max="11521" width="0.85546875" style="813" customWidth="1"/>
    <col min="11522" max="11522" width="9.140625" style="813"/>
    <col min="11523" max="11523" width="2.28515625" style="813" customWidth="1"/>
    <col min="11524" max="11524" width="14.5703125" style="813" customWidth="1"/>
    <col min="11525" max="11527" width="9.140625" style="813"/>
    <col min="11528" max="11528" width="5.85546875" style="813" customWidth="1"/>
    <col min="11529" max="11529" width="23.42578125" style="813" customWidth="1"/>
    <col min="11530" max="11530" width="0" style="813" hidden="1" customWidth="1"/>
    <col min="11531" max="11531" width="11.5703125" style="813" bestFit="1" customWidth="1"/>
    <col min="11532" max="11776" width="9.140625" style="813"/>
    <col min="11777" max="11777" width="0.85546875" style="813" customWidth="1"/>
    <col min="11778" max="11778" width="9.140625" style="813"/>
    <col min="11779" max="11779" width="2.28515625" style="813" customWidth="1"/>
    <col min="11780" max="11780" width="14.5703125" style="813" customWidth="1"/>
    <col min="11781" max="11783" width="9.140625" style="813"/>
    <col min="11784" max="11784" width="5.85546875" style="813" customWidth="1"/>
    <col min="11785" max="11785" width="23.42578125" style="813" customWidth="1"/>
    <col min="11786" max="11786" width="0" style="813" hidden="1" customWidth="1"/>
    <col min="11787" max="11787" width="11.5703125" style="813" bestFit="1" customWidth="1"/>
    <col min="11788" max="12032" width="9.140625" style="813"/>
    <col min="12033" max="12033" width="0.85546875" style="813" customWidth="1"/>
    <col min="12034" max="12034" width="9.140625" style="813"/>
    <col min="12035" max="12035" width="2.28515625" style="813" customWidth="1"/>
    <col min="12036" max="12036" width="14.5703125" style="813" customWidth="1"/>
    <col min="12037" max="12039" width="9.140625" style="813"/>
    <col min="12040" max="12040" width="5.85546875" style="813" customWidth="1"/>
    <col min="12041" max="12041" width="23.42578125" style="813" customWidth="1"/>
    <col min="12042" max="12042" width="0" style="813" hidden="1" customWidth="1"/>
    <col min="12043" max="12043" width="11.5703125" style="813" bestFit="1" customWidth="1"/>
    <col min="12044" max="12288" width="9.140625" style="813"/>
    <col min="12289" max="12289" width="0.85546875" style="813" customWidth="1"/>
    <col min="12290" max="12290" width="9.140625" style="813"/>
    <col min="12291" max="12291" width="2.28515625" style="813" customWidth="1"/>
    <col min="12292" max="12292" width="14.5703125" style="813" customWidth="1"/>
    <col min="12293" max="12295" width="9.140625" style="813"/>
    <col min="12296" max="12296" width="5.85546875" style="813" customWidth="1"/>
    <col min="12297" max="12297" width="23.42578125" style="813" customWidth="1"/>
    <col min="12298" max="12298" width="0" style="813" hidden="1" customWidth="1"/>
    <col min="12299" max="12299" width="11.5703125" style="813" bestFit="1" customWidth="1"/>
    <col min="12300" max="12544" width="9.140625" style="813"/>
    <col min="12545" max="12545" width="0.85546875" style="813" customWidth="1"/>
    <col min="12546" max="12546" width="9.140625" style="813"/>
    <col min="12547" max="12547" width="2.28515625" style="813" customWidth="1"/>
    <col min="12548" max="12548" width="14.5703125" style="813" customWidth="1"/>
    <col min="12549" max="12551" width="9.140625" style="813"/>
    <col min="12552" max="12552" width="5.85546875" style="813" customWidth="1"/>
    <col min="12553" max="12553" width="23.42578125" style="813" customWidth="1"/>
    <col min="12554" max="12554" width="0" style="813" hidden="1" customWidth="1"/>
    <col min="12555" max="12555" width="11.5703125" style="813" bestFit="1" customWidth="1"/>
    <col min="12556" max="12800" width="9.140625" style="813"/>
    <col min="12801" max="12801" width="0.85546875" style="813" customWidth="1"/>
    <col min="12802" max="12802" width="9.140625" style="813"/>
    <col min="12803" max="12803" width="2.28515625" style="813" customWidth="1"/>
    <col min="12804" max="12804" width="14.5703125" style="813" customWidth="1"/>
    <col min="12805" max="12807" width="9.140625" style="813"/>
    <col min="12808" max="12808" width="5.85546875" style="813" customWidth="1"/>
    <col min="12809" max="12809" width="23.42578125" style="813" customWidth="1"/>
    <col min="12810" max="12810" width="0" style="813" hidden="1" customWidth="1"/>
    <col min="12811" max="12811" width="11.5703125" style="813" bestFit="1" customWidth="1"/>
    <col min="12812" max="13056" width="9.140625" style="813"/>
    <col min="13057" max="13057" width="0.85546875" style="813" customWidth="1"/>
    <col min="13058" max="13058" width="9.140625" style="813"/>
    <col min="13059" max="13059" width="2.28515625" style="813" customWidth="1"/>
    <col min="13060" max="13060" width="14.5703125" style="813" customWidth="1"/>
    <col min="13061" max="13063" width="9.140625" style="813"/>
    <col min="13064" max="13064" width="5.85546875" style="813" customWidth="1"/>
    <col min="13065" max="13065" width="23.42578125" style="813" customWidth="1"/>
    <col min="13066" max="13066" width="0" style="813" hidden="1" customWidth="1"/>
    <col min="13067" max="13067" width="11.5703125" style="813" bestFit="1" customWidth="1"/>
    <col min="13068" max="13312" width="9.140625" style="813"/>
    <col min="13313" max="13313" width="0.85546875" style="813" customWidth="1"/>
    <col min="13314" max="13314" width="9.140625" style="813"/>
    <col min="13315" max="13315" width="2.28515625" style="813" customWidth="1"/>
    <col min="13316" max="13316" width="14.5703125" style="813" customWidth="1"/>
    <col min="13317" max="13319" width="9.140625" style="813"/>
    <col min="13320" max="13320" width="5.85546875" style="813" customWidth="1"/>
    <col min="13321" max="13321" width="23.42578125" style="813" customWidth="1"/>
    <col min="13322" max="13322" width="0" style="813" hidden="1" customWidth="1"/>
    <col min="13323" max="13323" width="11.5703125" style="813" bestFit="1" customWidth="1"/>
    <col min="13324" max="13568" width="9.140625" style="813"/>
    <col min="13569" max="13569" width="0.85546875" style="813" customWidth="1"/>
    <col min="13570" max="13570" width="9.140625" style="813"/>
    <col min="13571" max="13571" width="2.28515625" style="813" customWidth="1"/>
    <col min="13572" max="13572" width="14.5703125" style="813" customWidth="1"/>
    <col min="13573" max="13575" width="9.140625" style="813"/>
    <col min="13576" max="13576" width="5.85546875" style="813" customWidth="1"/>
    <col min="13577" max="13577" width="23.42578125" style="813" customWidth="1"/>
    <col min="13578" max="13578" width="0" style="813" hidden="1" customWidth="1"/>
    <col min="13579" max="13579" width="11.5703125" style="813" bestFit="1" customWidth="1"/>
    <col min="13580" max="13824" width="9.140625" style="813"/>
    <col min="13825" max="13825" width="0.85546875" style="813" customWidth="1"/>
    <col min="13826" max="13826" width="9.140625" style="813"/>
    <col min="13827" max="13827" width="2.28515625" style="813" customWidth="1"/>
    <col min="13828" max="13828" width="14.5703125" style="813" customWidth="1"/>
    <col min="13829" max="13831" width="9.140625" style="813"/>
    <col min="13832" max="13832" width="5.85546875" style="813" customWidth="1"/>
    <col min="13833" max="13833" width="23.42578125" style="813" customWidth="1"/>
    <col min="13834" max="13834" width="0" style="813" hidden="1" customWidth="1"/>
    <col min="13835" max="13835" width="11.5703125" style="813" bestFit="1" customWidth="1"/>
    <col min="13836" max="14080" width="9.140625" style="813"/>
    <col min="14081" max="14081" width="0.85546875" style="813" customWidth="1"/>
    <col min="14082" max="14082" width="9.140625" style="813"/>
    <col min="14083" max="14083" width="2.28515625" style="813" customWidth="1"/>
    <col min="14084" max="14084" width="14.5703125" style="813" customWidth="1"/>
    <col min="14085" max="14087" width="9.140625" style="813"/>
    <col min="14088" max="14088" width="5.85546875" style="813" customWidth="1"/>
    <col min="14089" max="14089" width="23.42578125" style="813" customWidth="1"/>
    <col min="14090" max="14090" width="0" style="813" hidden="1" customWidth="1"/>
    <col min="14091" max="14091" width="11.5703125" style="813" bestFit="1" customWidth="1"/>
    <col min="14092" max="14336" width="9.140625" style="813"/>
    <col min="14337" max="14337" width="0.85546875" style="813" customWidth="1"/>
    <col min="14338" max="14338" width="9.140625" style="813"/>
    <col min="14339" max="14339" width="2.28515625" style="813" customWidth="1"/>
    <col min="14340" max="14340" width="14.5703125" style="813" customWidth="1"/>
    <col min="14341" max="14343" width="9.140625" style="813"/>
    <col min="14344" max="14344" width="5.85546875" style="813" customWidth="1"/>
    <col min="14345" max="14345" width="23.42578125" style="813" customWidth="1"/>
    <col min="14346" max="14346" width="0" style="813" hidden="1" customWidth="1"/>
    <col min="14347" max="14347" width="11.5703125" style="813" bestFit="1" customWidth="1"/>
    <col min="14348" max="14592" width="9.140625" style="813"/>
    <col min="14593" max="14593" width="0.85546875" style="813" customWidth="1"/>
    <col min="14594" max="14594" width="9.140625" style="813"/>
    <col min="14595" max="14595" width="2.28515625" style="813" customWidth="1"/>
    <col min="14596" max="14596" width="14.5703125" style="813" customWidth="1"/>
    <col min="14597" max="14599" width="9.140625" style="813"/>
    <col min="14600" max="14600" width="5.85546875" style="813" customWidth="1"/>
    <col min="14601" max="14601" width="23.42578125" style="813" customWidth="1"/>
    <col min="14602" max="14602" width="0" style="813" hidden="1" customWidth="1"/>
    <col min="14603" max="14603" width="11.5703125" style="813" bestFit="1" customWidth="1"/>
    <col min="14604" max="14848" width="9.140625" style="813"/>
    <col min="14849" max="14849" width="0.85546875" style="813" customWidth="1"/>
    <col min="14850" max="14850" width="9.140625" style="813"/>
    <col min="14851" max="14851" width="2.28515625" style="813" customWidth="1"/>
    <col min="14852" max="14852" width="14.5703125" style="813" customWidth="1"/>
    <col min="14853" max="14855" width="9.140625" style="813"/>
    <col min="14856" max="14856" width="5.85546875" style="813" customWidth="1"/>
    <col min="14857" max="14857" width="23.42578125" style="813" customWidth="1"/>
    <col min="14858" max="14858" width="0" style="813" hidden="1" customWidth="1"/>
    <col min="14859" max="14859" width="11.5703125" style="813" bestFit="1" customWidth="1"/>
    <col min="14860" max="15104" width="9.140625" style="813"/>
    <col min="15105" max="15105" width="0.85546875" style="813" customWidth="1"/>
    <col min="15106" max="15106" width="9.140625" style="813"/>
    <col min="15107" max="15107" width="2.28515625" style="813" customWidth="1"/>
    <col min="15108" max="15108" width="14.5703125" style="813" customWidth="1"/>
    <col min="15109" max="15111" width="9.140625" style="813"/>
    <col min="15112" max="15112" width="5.85546875" style="813" customWidth="1"/>
    <col min="15113" max="15113" width="23.42578125" style="813" customWidth="1"/>
    <col min="15114" max="15114" width="0" style="813" hidden="1" customWidth="1"/>
    <col min="15115" max="15115" width="11.5703125" style="813" bestFit="1" customWidth="1"/>
    <col min="15116" max="15360" width="9.140625" style="813"/>
    <col min="15361" max="15361" width="0.85546875" style="813" customWidth="1"/>
    <col min="15362" max="15362" width="9.140625" style="813"/>
    <col min="15363" max="15363" width="2.28515625" style="813" customWidth="1"/>
    <col min="15364" max="15364" width="14.5703125" style="813" customWidth="1"/>
    <col min="15365" max="15367" width="9.140625" style="813"/>
    <col min="15368" max="15368" width="5.85546875" style="813" customWidth="1"/>
    <col min="15369" max="15369" width="23.42578125" style="813" customWidth="1"/>
    <col min="15370" max="15370" width="0" style="813" hidden="1" customWidth="1"/>
    <col min="15371" max="15371" width="11.5703125" style="813" bestFit="1" customWidth="1"/>
    <col min="15372" max="15616" width="9.140625" style="813"/>
    <col min="15617" max="15617" width="0.85546875" style="813" customWidth="1"/>
    <col min="15618" max="15618" width="9.140625" style="813"/>
    <col min="15619" max="15619" width="2.28515625" style="813" customWidth="1"/>
    <col min="15620" max="15620" width="14.5703125" style="813" customWidth="1"/>
    <col min="15621" max="15623" width="9.140625" style="813"/>
    <col min="15624" max="15624" width="5.85546875" style="813" customWidth="1"/>
    <col min="15625" max="15625" width="23.42578125" style="813" customWidth="1"/>
    <col min="15626" max="15626" width="0" style="813" hidden="1" customWidth="1"/>
    <col min="15627" max="15627" width="11.5703125" style="813" bestFit="1" customWidth="1"/>
    <col min="15628" max="15872" width="9.140625" style="813"/>
    <col min="15873" max="15873" width="0.85546875" style="813" customWidth="1"/>
    <col min="15874" max="15874" width="9.140625" style="813"/>
    <col min="15875" max="15875" width="2.28515625" style="813" customWidth="1"/>
    <col min="15876" max="15876" width="14.5703125" style="813" customWidth="1"/>
    <col min="15877" max="15879" width="9.140625" style="813"/>
    <col min="15880" max="15880" width="5.85546875" style="813" customWidth="1"/>
    <col min="15881" max="15881" width="23.42578125" style="813" customWidth="1"/>
    <col min="15882" max="15882" width="0" style="813" hidden="1" customWidth="1"/>
    <col min="15883" max="15883" width="11.5703125" style="813" bestFit="1" customWidth="1"/>
    <col min="15884" max="16128" width="9.140625" style="813"/>
    <col min="16129" max="16129" width="0.85546875" style="813" customWidth="1"/>
    <col min="16130" max="16130" width="9.140625" style="813"/>
    <col min="16131" max="16131" width="2.28515625" style="813" customWidth="1"/>
    <col min="16132" max="16132" width="14.5703125" style="813" customWidth="1"/>
    <col min="16133" max="16135" width="9.140625" style="813"/>
    <col min="16136" max="16136" width="5.85546875" style="813" customWidth="1"/>
    <col min="16137" max="16137" width="23.42578125" style="813" customWidth="1"/>
    <col min="16138" max="16138" width="0" style="813" hidden="1" customWidth="1"/>
    <col min="16139" max="16139" width="11.5703125" style="813" bestFit="1" customWidth="1"/>
    <col min="16140" max="16384" width="9.140625" style="813"/>
  </cols>
  <sheetData>
    <row r="1" spans="1:11" ht="40.5" customHeight="1">
      <c r="A1" s="811"/>
      <c r="D1" s="814"/>
      <c r="E1" s="814"/>
      <c r="F1" s="815"/>
      <c r="G1" s="815"/>
      <c r="H1" s="815"/>
    </row>
    <row r="2" spans="1:11" ht="15.75">
      <c r="A2" s="1179" t="s">
        <v>1354</v>
      </c>
      <c r="B2" s="1179"/>
      <c r="C2" s="1179"/>
      <c r="D2" s="1179"/>
      <c r="E2" s="1179"/>
      <c r="F2" s="1179"/>
      <c r="G2" s="1179"/>
      <c r="H2" s="1179"/>
      <c r="I2" s="1179"/>
    </row>
    <row r="3" spans="1:11" ht="40.5" customHeight="1">
      <c r="A3" s="811"/>
      <c r="D3" s="814"/>
      <c r="E3" s="814"/>
      <c r="F3" s="815"/>
      <c r="G3" s="815"/>
      <c r="H3" s="815"/>
      <c r="I3" s="816"/>
    </row>
    <row r="4" spans="1:11" ht="12.75">
      <c r="A4" s="811"/>
      <c r="B4" s="817" t="s">
        <v>9</v>
      </c>
      <c r="C4" s="818"/>
      <c r="D4" s="819" t="s">
        <v>1355</v>
      </c>
      <c r="E4" s="819"/>
      <c r="F4" s="819"/>
      <c r="G4" s="820"/>
      <c r="H4" s="820"/>
      <c r="I4" s="1265">
        <f>'01_Jahaliste s trgom'!G164</f>
        <v>0</v>
      </c>
      <c r="K4" s="821"/>
    </row>
    <row r="5" spans="1:11" ht="16.5" customHeight="1">
      <c r="A5" s="811"/>
      <c r="B5" s="817" t="s">
        <v>12</v>
      </c>
      <c r="C5" s="819"/>
      <c r="D5" s="819" t="s">
        <v>1612</v>
      </c>
      <c r="E5" s="818"/>
      <c r="F5" s="818"/>
      <c r="G5" s="818"/>
      <c r="H5" s="818"/>
      <c r="I5" s="1265">
        <f>'02_trasa 4'!G138</f>
        <v>0</v>
      </c>
      <c r="K5" s="821"/>
    </row>
    <row r="6" spans="1:11" ht="16.5" customHeight="1">
      <c r="A6" s="811"/>
      <c r="B6" s="817" t="s">
        <v>15</v>
      </c>
      <c r="C6" s="819"/>
      <c r="D6" s="819" t="s">
        <v>1608</v>
      </c>
      <c r="E6" s="818"/>
      <c r="F6" s="818"/>
      <c r="G6" s="818"/>
      <c r="H6" s="818"/>
      <c r="I6" s="1265">
        <f>'03_KRAJOBRAZNO UREĐENJE'!F427</f>
        <v>0</v>
      </c>
      <c r="K6" s="821"/>
    </row>
    <row r="7" spans="1:11" ht="11.25" customHeight="1">
      <c r="A7" s="811"/>
      <c r="B7" s="817"/>
      <c r="C7" s="818"/>
      <c r="D7" s="822"/>
      <c r="E7" s="820"/>
      <c r="F7" s="823"/>
      <c r="G7" s="820"/>
      <c r="H7" s="820"/>
      <c r="I7" s="824"/>
    </row>
    <row r="8" spans="1:11" ht="12.75" hidden="1">
      <c r="A8" s="811"/>
      <c r="B8" s="817"/>
      <c r="C8" s="825"/>
      <c r="D8" s="1180"/>
      <c r="E8" s="1180"/>
      <c r="F8" s="1180"/>
      <c r="G8" s="820"/>
      <c r="H8" s="820"/>
      <c r="I8" s="824" t="e">
        <f>'[4]01_KRAJOBRAZNO UREĐENJE'!#REF!</f>
        <v>#REF!</v>
      </c>
    </row>
    <row r="9" spans="1:11" ht="12.75" hidden="1">
      <c r="A9" s="811"/>
      <c r="B9" s="817"/>
      <c r="C9" s="825"/>
      <c r="D9" s="826"/>
      <c r="E9" s="820"/>
      <c r="F9" s="820"/>
      <c r="G9" s="820"/>
      <c r="H9" s="820"/>
      <c r="I9" s="824"/>
    </row>
    <row r="10" spans="1:11" ht="12.75" hidden="1">
      <c r="A10" s="811"/>
      <c r="B10" s="817"/>
      <c r="C10" s="825"/>
      <c r="D10" s="822"/>
      <c r="E10" s="820"/>
      <c r="F10" s="820"/>
      <c r="G10" s="820"/>
      <c r="H10" s="820"/>
      <c r="I10" s="824"/>
    </row>
    <row r="11" spans="1:11" ht="12.75" hidden="1">
      <c r="A11" s="811"/>
      <c r="B11" s="817"/>
      <c r="C11" s="825"/>
      <c r="D11" s="822"/>
      <c r="E11" s="820"/>
      <c r="F11" s="820"/>
      <c r="G11" s="820"/>
      <c r="H11" s="820"/>
      <c r="I11" s="824"/>
    </row>
    <row r="12" spans="1:11" ht="12.75">
      <c r="A12" s="811"/>
      <c r="B12" s="827"/>
      <c r="C12" s="828"/>
      <c r="D12" s="829" t="s">
        <v>1348</v>
      </c>
      <c r="E12" s="828"/>
      <c r="F12" s="830"/>
      <c r="G12" s="830"/>
      <c r="H12" s="830"/>
      <c r="I12" s="831">
        <f>SUM(I4:I6)</f>
        <v>0</v>
      </c>
    </row>
    <row r="13" spans="1:11" ht="12.75">
      <c r="A13" s="811"/>
      <c r="B13" s="832"/>
      <c r="C13" s="833"/>
      <c r="D13" s="834" t="s">
        <v>297</v>
      </c>
      <c r="E13" s="835"/>
      <c r="F13" s="835"/>
      <c r="G13" s="835"/>
      <c r="H13" s="835"/>
      <c r="I13" s="831">
        <f>I12*0.25</f>
        <v>0</v>
      </c>
    </row>
    <row r="14" spans="1:11" ht="12.75">
      <c r="A14" s="811"/>
      <c r="B14" s="827"/>
      <c r="C14" s="828"/>
      <c r="D14" s="829" t="s">
        <v>1356</v>
      </c>
      <c r="E14" s="828"/>
      <c r="F14" s="830"/>
      <c r="G14" s="830"/>
      <c r="H14" s="830"/>
      <c r="I14" s="831">
        <f>SUM(I12:I13)</f>
        <v>0</v>
      </c>
    </row>
    <row r="15" spans="1:11" ht="17.25" customHeight="1">
      <c r="A15" s="811"/>
      <c r="B15" s="836"/>
      <c r="C15" s="837"/>
      <c r="D15" s="838"/>
      <c r="E15" s="837"/>
      <c r="F15" s="839"/>
      <c r="G15" s="839"/>
      <c r="H15" s="839"/>
      <c r="I15" s="840"/>
    </row>
    <row r="16" spans="1:11">
      <c r="A16" s="811"/>
      <c r="B16" s="841"/>
      <c r="C16" s="842"/>
      <c r="D16" s="843"/>
      <c r="E16" s="844"/>
      <c r="F16" s="844"/>
      <c r="G16" s="844"/>
      <c r="H16" s="844"/>
      <c r="I16" s="840"/>
    </row>
    <row r="17" spans="1:11" ht="8.1" customHeight="1">
      <c r="B17" s="845"/>
      <c r="C17" s="846"/>
      <c r="D17" s="847"/>
      <c r="E17" s="848"/>
      <c r="F17" s="848"/>
      <c r="G17" s="848"/>
      <c r="H17" s="848"/>
      <c r="I17" s="849"/>
    </row>
    <row r="18" spans="1:11" ht="9.9499999999999993" customHeight="1">
      <c r="A18" s="850"/>
      <c r="B18" s="1181"/>
      <c r="C18" s="1182"/>
      <c r="D18" s="1182"/>
      <c r="E18" s="1182"/>
      <c r="F18" s="1182"/>
      <c r="G18" s="1182"/>
      <c r="H18" s="1182"/>
      <c r="I18" s="851"/>
    </row>
    <row r="19" spans="1:11">
      <c r="A19" s="852"/>
      <c r="B19" s="853"/>
      <c r="C19" s="837"/>
      <c r="D19" s="854" t="s">
        <v>1357</v>
      </c>
      <c r="E19" s="837"/>
      <c r="F19" s="839"/>
      <c r="G19" s="839"/>
      <c r="H19" s="839"/>
      <c r="I19" s="855">
        <f>I14</f>
        <v>0</v>
      </c>
    </row>
    <row r="20" spans="1:11" ht="9.9499999999999993" customHeight="1">
      <c r="A20" s="850"/>
      <c r="B20" s="1183"/>
      <c r="C20" s="1184"/>
      <c r="D20" s="1184"/>
      <c r="E20" s="1184"/>
      <c r="F20" s="1184"/>
      <c r="G20" s="1184"/>
      <c r="H20" s="1184"/>
      <c r="I20" s="856"/>
    </row>
    <row r="21" spans="1:11" ht="14.25" customHeight="1">
      <c r="I21" s="857"/>
    </row>
    <row r="22" spans="1:11">
      <c r="C22" s="858"/>
    </row>
    <row r="23" spans="1:11">
      <c r="C23" s="858"/>
    </row>
    <row r="24" spans="1:11">
      <c r="C24" s="858"/>
    </row>
    <row r="25" spans="1:11">
      <c r="C25" s="858"/>
    </row>
    <row r="26" spans="1:11" s="815" customFormat="1">
      <c r="A26" s="813"/>
      <c r="B26" s="812"/>
      <c r="C26" s="858"/>
      <c r="E26" s="813"/>
      <c r="F26" s="813"/>
      <c r="G26" s="813"/>
      <c r="H26" s="813"/>
      <c r="I26" s="813"/>
      <c r="J26" s="813"/>
      <c r="K26" s="813"/>
    </row>
    <row r="27" spans="1:11" s="815" customFormat="1">
      <c r="A27" s="813"/>
      <c r="B27" s="812"/>
      <c r="C27" s="858"/>
      <c r="E27" s="813"/>
      <c r="F27" s="813"/>
      <c r="G27" s="813"/>
      <c r="H27" s="813"/>
      <c r="I27" s="813"/>
      <c r="J27" s="813"/>
      <c r="K27" s="813"/>
    </row>
    <row r="28" spans="1:11" s="815" customFormat="1">
      <c r="A28" s="813"/>
      <c r="B28" s="812"/>
      <c r="C28" s="858"/>
      <c r="E28" s="813"/>
      <c r="F28" s="813"/>
      <c r="G28" s="813"/>
      <c r="H28" s="813"/>
      <c r="I28" s="813"/>
      <c r="J28" s="813"/>
      <c r="K28" s="813"/>
    </row>
    <row r="29" spans="1:11" s="815" customFormat="1">
      <c r="A29" s="813"/>
      <c r="B29" s="812"/>
      <c r="C29" s="858"/>
      <c r="E29" s="813"/>
      <c r="F29" s="813"/>
      <c r="G29" s="813"/>
      <c r="H29" s="813"/>
      <c r="I29" s="813"/>
      <c r="J29" s="813"/>
      <c r="K29" s="813"/>
    </row>
    <row r="30" spans="1:11" s="815" customFormat="1">
      <c r="A30" s="813"/>
      <c r="B30" s="812"/>
      <c r="C30" s="858"/>
      <c r="E30" s="813"/>
      <c r="F30" s="813"/>
      <c r="G30" s="813"/>
      <c r="H30" s="813"/>
      <c r="I30" s="813"/>
      <c r="J30" s="813"/>
      <c r="K30" s="813"/>
    </row>
    <row r="31" spans="1:11" s="815" customFormat="1">
      <c r="A31" s="813"/>
      <c r="B31" s="812"/>
      <c r="C31" s="858"/>
      <c r="E31" s="813"/>
      <c r="F31" s="813"/>
      <c r="G31" s="813"/>
      <c r="H31" s="813"/>
      <c r="I31" s="813"/>
      <c r="J31" s="813"/>
      <c r="K31" s="813"/>
    </row>
    <row r="32" spans="1:11" s="815" customFormat="1">
      <c r="A32" s="813"/>
      <c r="B32" s="812"/>
      <c r="C32" s="858"/>
      <c r="E32" s="813"/>
      <c r="F32" s="813"/>
      <c r="G32" s="813"/>
      <c r="H32" s="813"/>
      <c r="I32" s="813"/>
      <c r="J32" s="813"/>
      <c r="K32" s="813"/>
    </row>
    <row r="33" spans="1:11" s="815" customFormat="1">
      <c r="A33" s="813"/>
      <c r="B33" s="812"/>
      <c r="C33" s="858"/>
      <c r="E33" s="813"/>
      <c r="F33" s="813"/>
      <c r="G33" s="813"/>
      <c r="H33" s="813"/>
      <c r="I33" s="813"/>
      <c r="J33" s="813"/>
      <c r="K33" s="813"/>
    </row>
    <row r="34" spans="1:11" s="815" customFormat="1">
      <c r="A34" s="813"/>
      <c r="B34" s="812"/>
      <c r="C34" s="858"/>
      <c r="E34" s="813"/>
      <c r="F34" s="813"/>
      <c r="G34" s="813"/>
      <c r="H34" s="813"/>
      <c r="I34" s="813"/>
      <c r="J34" s="813"/>
      <c r="K34" s="813"/>
    </row>
    <row r="35" spans="1:11" s="815" customFormat="1">
      <c r="A35" s="813"/>
      <c r="B35" s="812"/>
      <c r="C35" s="858"/>
      <c r="E35" s="813"/>
      <c r="F35" s="813"/>
      <c r="G35" s="813"/>
      <c r="H35" s="813"/>
      <c r="I35" s="813"/>
      <c r="J35" s="813"/>
      <c r="K35" s="813"/>
    </row>
    <row r="36" spans="1:11" s="815" customFormat="1">
      <c r="A36" s="813"/>
      <c r="B36" s="812"/>
      <c r="C36" s="858"/>
      <c r="E36" s="813"/>
      <c r="F36" s="813"/>
      <c r="G36" s="813"/>
      <c r="H36" s="813"/>
      <c r="I36" s="813"/>
      <c r="J36" s="813"/>
      <c r="K36" s="813"/>
    </row>
    <row r="37" spans="1:11" s="815" customFormat="1">
      <c r="A37" s="813"/>
      <c r="B37" s="812"/>
      <c r="C37" s="858"/>
      <c r="E37" s="813"/>
      <c r="F37" s="813"/>
      <c r="G37" s="813"/>
      <c r="H37" s="813"/>
      <c r="I37" s="813"/>
      <c r="J37" s="813"/>
      <c r="K37" s="813"/>
    </row>
    <row r="38" spans="1:11" s="815" customFormat="1">
      <c r="A38" s="813"/>
      <c r="B38" s="812"/>
      <c r="C38" s="858"/>
      <c r="E38" s="813"/>
      <c r="F38" s="813"/>
      <c r="G38" s="813"/>
      <c r="H38" s="813"/>
      <c r="I38" s="813"/>
      <c r="J38" s="813"/>
      <c r="K38" s="813"/>
    </row>
    <row r="39" spans="1:11" s="815" customFormat="1">
      <c r="A39" s="813"/>
      <c r="B39" s="812"/>
      <c r="C39" s="858"/>
      <c r="E39" s="813"/>
      <c r="F39" s="813"/>
      <c r="G39" s="813"/>
      <c r="H39" s="813"/>
      <c r="I39" s="813"/>
      <c r="J39" s="813"/>
      <c r="K39" s="813"/>
    </row>
    <row r="40" spans="1:11" s="815" customFormat="1">
      <c r="A40" s="813"/>
      <c r="B40" s="812"/>
      <c r="C40" s="858"/>
      <c r="E40" s="813"/>
      <c r="F40" s="813"/>
      <c r="G40" s="813"/>
      <c r="H40" s="813"/>
      <c r="I40" s="813"/>
      <c r="J40" s="813"/>
      <c r="K40" s="813"/>
    </row>
    <row r="41" spans="1:11" s="815" customFormat="1">
      <c r="A41" s="813"/>
      <c r="B41" s="812"/>
      <c r="C41" s="858"/>
      <c r="E41" s="813"/>
      <c r="F41" s="813"/>
      <c r="G41" s="813"/>
      <c r="H41" s="813"/>
      <c r="I41" s="813"/>
      <c r="J41" s="813"/>
      <c r="K41" s="813"/>
    </row>
    <row r="42" spans="1:11" s="815" customFormat="1">
      <c r="A42" s="813"/>
      <c r="B42" s="812"/>
      <c r="C42" s="858"/>
      <c r="E42" s="813"/>
      <c r="F42" s="813"/>
      <c r="G42" s="813"/>
      <c r="H42" s="813"/>
      <c r="I42" s="813"/>
      <c r="J42" s="813"/>
      <c r="K42" s="813"/>
    </row>
    <row r="43" spans="1:11" s="815" customFormat="1">
      <c r="A43" s="813"/>
      <c r="B43" s="812"/>
      <c r="C43" s="858"/>
      <c r="E43" s="813"/>
      <c r="F43" s="813"/>
      <c r="G43" s="813"/>
      <c r="H43" s="813"/>
      <c r="I43" s="813"/>
      <c r="J43" s="813"/>
      <c r="K43" s="813"/>
    </row>
    <row r="44" spans="1:11" s="815" customFormat="1">
      <c r="A44" s="813"/>
      <c r="B44" s="812"/>
      <c r="C44" s="858"/>
      <c r="E44" s="813"/>
      <c r="F44" s="813"/>
      <c r="G44" s="813"/>
      <c r="H44" s="813"/>
      <c r="I44" s="813"/>
      <c r="J44" s="813"/>
      <c r="K44" s="813"/>
    </row>
    <row r="45" spans="1:11" s="815" customFormat="1">
      <c r="A45" s="813"/>
      <c r="B45" s="812"/>
      <c r="C45" s="858"/>
      <c r="E45" s="813"/>
      <c r="F45" s="813"/>
      <c r="G45" s="813"/>
      <c r="H45" s="813"/>
      <c r="I45" s="813"/>
      <c r="J45" s="813"/>
      <c r="K45" s="813"/>
    </row>
    <row r="46" spans="1:11" s="815" customFormat="1">
      <c r="A46" s="813"/>
      <c r="B46" s="812"/>
      <c r="C46" s="858"/>
      <c r="E46" s="813"/>
      <c r="F46" s="813"/>
      <c r="G46" s="813"/>
      <c r="H46" s="813"/>
      <c r="I46" s="813"/>
      <c r="J46" s="813"/>
      <c r="K46" s="813"/>
    </row>
    <row r="47" spans="1:11" s="815" customFormat="1">
      <c r="A47" s="813"/>
      <c r="B47" s="812"/>
      <c r="C47" s="858"/>
      <c r="E47" s="813"/>
      <c r="F47" s="813"/>
      <c r="G47" s="813"/>
      <c r="H47" s="813"/>
      <c r="I47" s="813"/>
      <c r="J47" s="813"/>
      <c r="K47" s="813"/>
    </row>
    <row r="48" spans="1:11" s="815" customFormat="1">
      <c r="A48" s="813"/>
      <c r="B48" s="812"/>
      <c r="C48" s="858"/>
      <c r="E48" s="813"/>
      <c r="F48" s="813"/>
      <c r="G48" s="813"/>
      <c r="H48" s="813"/>
      <c r="I48" s="813"/>
      <c r="J48" s="813"/>
      <c r="K48" s="813"/>
    </row>
    <row r="49" spans="1:11" s="815" customFormat="1">
      <c r="A49" s="813"/>
      <c r="B49" s="812"/>
      <c r="C49" s="858"/>
      <c r="E49" s="813"/>
      <c r="F49" s="813"/>
      <c r="G49" s="813"/>
      <c r="H49" s="813"/>
      <c r="I49" s="813"/>
      <c r="J49" s="813"/>
      <c r="K49" s="813"/>
    </row>
    <row r="50" spans="1:11" s="815" customFormat="1">
      <c r="A50" s="813"/>
      <c r="B50" s="812"/>
      <c r="C50" s="858"/>
      <c r="E50" s="813"/>
      <c r="F50" s="813"/>
      <c r="G50" s="813"/>
      <c r="H50" s="813"/>
      <c r="I50" s="813"/>
      <c r="J50" s="813"/>
      <c r="K50" s="813"/>
    </row>
    <row r="51" spans="1:11" s="815" customFormat="1">
      <c r="A51" s="813"/>
      <c r="B51" s="812"/>
      <c r="C51" s="858"/>
      <c r="E51" s="813"/>
      <c r="F51" s="813"/>
      <c r="G51" s="813"/>
      <c r="H51" s="813"/>
      <c r="I51" s="813"/>
      <c r="J51" s="813"/>
      <c r="K51" s="813"/>
    </row>
    <row r="52" spans="1:11" s="815" customFormat="1">
      <c r="A52" s="813"/>
      <c r="B52" s="812"/>
      <c r="C52" s="858"/>
      <c r="E52" s="813"/>
      <c r="F52" s="813"/>
      <c r="G52" s="813"/>
      <c r="H52" s="813"/>
      <c r="I52" s="813"/>
      <c r="J52" s="813"/>
      <c r="K52" s="813"/>
    </row>
    <row r="53" spans="1:11" s="815" customFormat="1">
      <c r="A53" s="813"/>
      <c r="B53" s="812"/>
      <c r="C53" s="858"/>
      <c r="E53" s="813"/>
      <c r="F53" s="813"/>
      <c r="G53" s="813"/>
      <c r="H53" s="813"/>
      <c r="I53" s="813"/>
      <c r="J53" s="813"/>
      <c r="K53" s="813"/>
    </row>
    <row r="54" spans="1:11" s="815" customFormat="1">
      <c r="A54" s="813"/>
      <c r="B54" s="812"/>
      <c r="C54" s="858"/>
      <c r="E54" s="813"/>
      <c r="F54" s="813"/>
      <c r="G54" s="813"/>
      <c r="H54" s="813"/>
      <c r="I54" s="813"/>
      <c r="J54" s="813"/>
      <c r="K54" s="813"/>
    </row>
    <row r="55" spans="1:11" s="815" customFormat="1">
      <c r="A55" s="813"/>
      <c r="B55" s="812"/>
      <c r="C55" s="858"/>
      <c r="E55" s="813"/>
      <c r="F55" s="813"/>
      <c r="G55" s="813"/>
      <c r="H55" s="813"/>
      <c r="I55" s="813"/>
      <c r="J55" s="813"/>
      <c r="K55" s="813"/>
    </row>
    <row r="56" spans="1:11" s="815" customFormat="1">
      <c r="A56" s="813"/>
      <c r="B56" s="812"/>
      <c r="C56" s="858"/>
      <c r="E56" s="813"/>
      <c r="F56" s="813"/>
      <c r="G56" s="813"/>
      <c r="H56" s="813"/>
      <c r="I56" s="813"/>
      <c r="J56" s="813"/>
      <c r="K56" s="813"/>
    </row>
    <row r="57" spans="1:11" s="815" customFormat="1">
      <c r="A57" s="813"/>
      <c r="B57" s="812"/>
      <c r="C57" s="858"/>
      <c r="E57" s="813"/>
      <c r="F57" s="813"/>
      <c r="G57" s="813"/>
      <c r="H57" s="813"/>
      <c r="I57" s="813"/>
      <c r="J57" s="813"/>
      <c r="K57" s="813"/>
    </row>
    <row r="58" spans="1:11" s="815" customFormat="1">
      <c r="A58" s="813"/>
      <c r="B58" s="812"/>
      <c r="C58" s="858"/>
      <c r="E58" s="813"/>
      <c r="F58" s="813"/>
      <c r="G58" s="813"/>
      <c r="H58" s="813"/>
      <c r="I58" s="813"/>
      <c r="J58" s="813"/>
      <c r="K58" s="813"/>
    </row>
    <row r="59" spans="1:11" s="815" customFormat="1">
      <c r="A59" s="813"/>
      <c r="B59" s="812"/>
      <c r="C59" s="858"/>
      <c r="E59" s="813"/>
      <c r="F59" s="813"/>
      <c r="G59" s="813"/>
      <c r="H59" s="813"/>
      <c r="I59" s="813"/>
      <c r="J59" s="813"/>
      <c r="K59" s="813"/>
    </row>
    <row r="60" spans="1:11" s="815" customFormat="1">
      <c r="A60" s="813"/>
      <c r="B60" s="812"/>
      <c r="C60" s="858"/>
      <c r="E60" s="813"/>
      <c r="F60" s="813"/>
      <c r="G60" s="813"/>
      <c r="H60" s="813"/>
      <c r="I60" s="813"/>
      <c r="J60" s="813"/>
      <c r="K60" s="813"/>
    </row>
    <row r="61" spans="1:11" s="815" customFormat="1">
      <c r="A61" s="813"/>
      <c r="B61" s="812"/>
      <c r="C61" s="858"/>
      <c r="E61" s="813"/>
      <c r="F61" s="813"/>
      <c r="G61" s="813"/>
      <c r="H61" s="813"/>
      <c r="I61" s="813"/>
      <c r="J61" s="813"/>
      <c r="K61" s="813"/>
    </row>
    <row r="62" spans="1:11" s="815" customFormat="1">
      <c r="A62" s="813"/>
      <c r="B62" s="812"/>
      <c r="C62" s="858"/>
      <c r="E62" s="813"/>
      <c r="F62" s="813"/>
      <c r="G62" s="813"/>
      <c r="H62" s="813"/>
      <c r="I62" s="813"/>
      <c r="J62" s="813"/>
      <c r="K62" s="813"/>
    </row>
    <row r="63" spans="1:11" s="815" customFormat="1">
      <c r="A63" s="813"/>
      <c r="B63" s="812"/>
      <c r="C63" s="858"/>
      <c r="E63" s="813"/>
      <c r="F63" s="813"/>
      <c r="G63" s="813"/>
      <c r="H63" s="813"/>
      <c r="I63" s="813"/>
      <c r="J63" s="813"/>
      <c r="K63" s="813"/>
    </row>
    <row r="64" spans="1:11" s="815" customFormat="1">
      <c r="A64" s="813"/>
      <c r="B64" s="812"/>
      <c r="C64" s="858"/>
      <c r="E64" s="813"/>
      <c r="F64" s="813"/>
      <c r="G64" s="813"/>
      <c r="H64" s="813"/>
      <c r="I64" s="813"/>
      <c r="J64" s="813"/>
      <c r="K64" s="813"/>
    </row>
    <row r="65" spans="1:11" s="815" customFormat="1">
      <c r="A65" s="813"/>
      <c r="B65" s="812"/>
      <c r="C65" s="858"/>
      <c r="E65" s="813"/>
      <c r="F65" s="813"/>
      <c r="G65" s="813"/>
      <c r="H65" s="813"/>
      <c r="I65" s="813"/>
      <c r="J65" s="813"/>
      <c r="K65" s="813"/>
    </row>
    <row r="66" spans="1:11" s="815" customFormat="1">
      <c r="A66" s="813"/>
      <c r="B66" s="812"/>
      <c r="C66" s="858"/>
      <c r="E66" s="813"/>
      <c r="F66" s="813"/>
      <c r="G66" s="813"/>
      <c r="H66" s="813"/>
      <c r="I66" s="813"/>
      <c r="J66" s="813"/>
      <c r="K66" s="813"/>
    </row>
    <row r="67" spans="1:11" s="815" customFormat="1">
      <c r="A67" s="813"/>
      <c r="B67" s="812"/>
      <c r="C67" s="858"/>
      <c r="E67" s="813"/>
      <c r="F67" s="813"/>
      <c r="G67" s="813"/>
      <c r="H67" s="813"/>
      <c r="I67" s="813"/>
      <c r="J67" s="813"/>
      <c r="K67" s="813"/>
    </row>
    <row r="68" spans="1:11" s="815" customFormat="1">
      <c r="A68" s="813"/>
      <c r="B68" s="812"/>
      <c r="C68" s="858"/>
      <c r="E68" s="813"/>
      <c r="F68" s="813"/>
      <c r="G68" s="813"/>
      <c r="H68" s="813"/>
      <c r="I68" s="813"/>
      <c r="J68" s="813"/>
      <c r="K68" s="813"/>
    </row>
    <row r="69" spans="1:11" s="815" customFormat="1">
      <c r="A69" s="813"/>
      <c r="B69" s="812"/>
      <c r="C69" s="858"/>
      <c r="E69" s="813"/>
      <c r="F69" s="813"/>
      <c r="G69" s="813"/>
      <c r="H69" s="813"/>
      <c r="I69" s="813"/>
      <c r="J69" s="813"/>
      <c r="K69" s="813"/>
    </row>
    <row r="70" spans="1:11" s="815" customFormat="1">
      <c r="A70" s="813"/>
      <c r="B70" s="812"/>
      <c r="C70" s="858"/>
      <c r="E70" s="813"/>
      <c r="F70" s="813"/>
      <c r="G70" s="813"/>
      <c r="H70" s="813"/>
      <c r="I70" s="813"/>
      <c r="J70" s="813"/>
      <c r="K70" s="813"/>
    </row>
    <row r="71" spans="1:11" s="815" customFormat="1">
      <c r="A71" s="813"/>
      <c r="B71" s="812"/>
      <c r="C71" s="858"/>
      <c r="E71" s="813"/>
      <c r="F71" s="813"/>
      <c r="G71" s="813"/>
      <c r="H71" s="813"/>
      <c r="I71" s="813"/>
      <c r="J71" s="813"/>
      <c r="K71" s="813"/>
    </row>
    <row r="72" spans="1:11" s="815" customFormat="1">
      <c r="A72" s="813"/>
      <c r="B72" s="812"/>
      <c r="C72" s="858"/>
      <c r="E72" s="813"/>
      <c r="F72" s="813"/>
      <c r="G72" s="813"/>
      <c r="H72" s="813"/>
      <c r="I72" s="813"/>
      <c r="J72" s="813"/>
      <c r="K72" s="813"/>
    </row>
    <row r="73" spans="1:11" s="815" customFormat="1">
      <c r="A73" s="813"/>
      <c r="B73" s="812"/>
      <c r="C73" s="858"/>
      <c r="E73" s="813"/>
      <c r="F73" s="813"/>
      <c r="G73" s="813"/>
      <c r="H73" s="813"/>
      <c r="I73" s="813"/>
      <c r="J73" s="813"/>
      <c r="K73" s="813"/>
    </row>
    <row r="74" spans="1:11" s="815" customFormat="1">
      <c r="A74" s="813"/>
      <c r="B74" s="812"/>
      <c r="C74" s="858"/>
      <c r="E74" s="813"/>
      <c r="F74" s="813"/>
      <c r="G74" s="813"/>
      <c r="H74" s="813"/>
      <c r="I74" s="813"/>
      <c r="J74" s="813"/>
      <c r="K74" s="813"/>
    </row>
    <row r="75" spans="1:11" s="815" customFormat="1">
      <c r="A75" s="813"/>
      <c r="B75" s="812"/>
      <c r="C75" s="858"/>
      <c r="E75" s="813"/>
      <c r="F75" s="813"/>
      <c r="G75" s="813"/>
      <c r="H75" s="813"/>
      <c r="I75" s="813"/>
      <c r="J75" s="813"/>
      <c r="K75" s="813"/>
    </row>
    <row r="76" spans="1:11" s="815" customFormat="1">
      <c r="A76" s="813"/>
      <c r="B76" s="812"/>
      <c r="C76" s="858"/>
      <c r="E76" s="813"/>
      <c r="F76" s="813"/>
      <c r="G76" s="813"/>
      <c r="H76" s="813"/>
      <c r="I76" s="813"/>
      <c r="J76" s="813"/>
      <c r="K76" s="813"/>
    </row>
    <row r="77" spans="1:11" s="815" customFormat="1">
      <c r="A77" s="813"/>
      <c r="B77" s="812"/>
      <c r="C77" s="858"/>
      <c r="E77" s="813"/>
      <c r="F77" s="813"/>
      <c r="G77" s="813"/>
      <c r="H77" s="813"/>
      <c r="I77" s="813"/>
      <c r="J77" s="813"/>
      <c r="K77" s="813"/>
    </row>
    <row r="78" spans="1:11" s="815" customFormat="1">
      <c r="A78" s="813"/>
      <c r="B78" s="812"/>
      <c r="C78" s="858"/>
      <c r="E78" s="813"/>
      <c r="F78" s="813"/>
      <c r="G78" s="813"/>
      <c r="H78" s="813"/>
      <c r="I78" s="813"/>
      <c r="J78" s="813"/>
      <c r="K78" s="813"/>
    </row>
    <row r="79" spans="1:11" s="815" customFormat="1">
      <c r="A79" s="813"/>
      <c r="B79" s="812"/>
      <c r="C79" s="858"/>
      <c r="E79" s="813"/>
      <c r="F79" s="813"/>
      <c r="G79" s="813"/>
      <c r="H79" s="813"/>
      <c r="I79" s="813"/>
      <c r="J79" s="813"/>
      <c r="K79" s="813"/>
    </row>
    <row r="80" spans="1:11" s="815" customFormat="1">
      <c r="A80" s="813"/>
      <c r="B80" s="812"/>
      <c r="C80" s="858"/>
      <c r="E80" s="813"/>
      <c r="F80" s="813"/>
      <c r="G80" s="813"/>
      <c r="H80" s="813"/>
      <c r="I80" s="813"/>
      <c r="J80" s="813"/>
      <c r="K80" s="813"/>
    </row>
    <row r="81" spans="1:11" s="815" customFormat="1">
      <c r="A81" s="813"/>
      <c r="B81" s="812"/>
      <c r="C81" s="858"/>
      <c r="E81" s="813"/>
      <c r="F81" s="813"/>
      <c r="G81" s="813"/>
      <c r="H81" s="813"/>
      <c r="I81" s="813"/>
      <c r="J81" s="813"/>
      <c r="K81" s="813"/>
    </row>
    <row r="82" spans="1:11" s="815" customFormat="1">
      <c r="A82" s="813"/>
      <c r="B82" s="812"/>
      <c r="C82" s="858"/>
      <c r="E82" s="813"/>
      <c r="F82" s="813"/>
      <c r="G82" s="813"/>
      <c r="H82" s="813"/>
      <c r="I82" s="813"/>
      <c r="J82" s="813"/>
      <c r="K82" s="813"/>
    </row>
    <row r="83" spans="1:11" s="815" customFormat="1">
      <c r="A83" s="813"/>
      <c r="B83" s="812"/>
      <c r="C83" s="858"/>
      <c r="E83" s="813"/>
      <c r="F83" s="813"/>
      <c r="G83" s="813"/>
      <c r="H83" s="813"/>
      <c r="I83" s="813"/>
      <c r="J83" s="813"/>
      <c r="K83" s="813"/>
    </row>
    <row r="84" spans="1:11" s="815" customFormat="1">
      <c r="A84" s="813"/>
      <c r="B84" s="812"/>
      <c r="C84" s="858"/>
      <c r="E84" s="813"/>
      <c r="F84" s="813"/>
      <c r="G84" s="813"/>
      <c r="H84" s="813"/>
      <c r="I84" s="813"/>
      <c r="J84" s="813"/>
      <c r="K84" s="813"/>
    </row>
    <row r="85" spans="1:11" s="815" customFormat="1">
      <c r="A85" s="813"/>
      <c r="B85" s="812"/>
      <c r="C85" s="858"/>
      <c r="E85" s="813"/>
      <c r="F85" s="813"/>
      <c r="G85" s="813"/>
      <c r="H85" s="813"/>
      <c r="I85" s="813"/>
      <c r="J85" s="813"/>
      <c r="K85" s="813"/>
    </row>
    <row r="86" spans="1:11" s="815" customFormat="1">
      <c r="A86" s="813"/>
      <c r="B86" s="812"/>
      <c r="C86" s="858"/>
      <c r="E86" s="813"/>
      <c r="F86" s="813"/>
      <c r="G86" s="813"/>
      <c r="H86" s="813"/>
      <c r="I86" s="813"/>
      <c r="J86" s="813"/>
      <c r="K86" s="813"/>
    </row>
    <row r="87" spans="1:11" s="815" customFormat="1">
      <c r="A87" s="813"/>
      <c r="B87" s="812"/>
      <c r="C87" s="858"/>
      <c r="E87" s="813"/>
      <c r="F87" s="813"/>
      <c r="G87" s="813"/>
      <c r="H87" s="813"/>
      <c r="I87" s="813"/>
      <c r="J87" s="813"/>
      <c r="K87" s="813"/>
    </row>
    <row r="88" spans="1:11" s="815" customFormat="1">
      <c r="A88" s="813"/>
      <c r="B88" s="812"/>
      <c r="C88" s="858"/>
      <c r="E88" s="813"/>
      <c r="F88" s="813"/>
      <c r="G88" s="813"/>
      <c r="H88" s="813"/>
      <c r="I88" s="813"/>
      <c r="J88" s="813"/>
      <c r="K88" s="813"/>
    </row>
    <row r="89" spans="1:11" s="815" customFormat="1">
      <c r="A89" s="813"/>
      <c r="B89" s="812"/>
      <c r="C89" s="858"/>
      <c r="E89" s="813"/>
      <c r="F89" s="813"/>
      <c r="G89" s="813"/>
      <c r="H89" s="813"/>
      <c r="I89" s="813"/>
      <c r="J89" s="813"/>
      <c r="K89" s="813"/>
    </row>
    <row r="90" spans="1:11" s="815" customFormat="1">
      <c r="A90" s="813"/>
      <c r="B90" s="812"/>
      <c r="C90" s="858"/>
      <c r="E90" s="813"/>
      <c r="F90" s="813"/>
      <c r="G90" s="813"/>
      <c r="H90" s="813"/>
      <c r="I90" s="813"/>
      <c r="J90" s="813"/>
      <c r="K90" s="813"/>
    </row>
    <row r="91" spans="1:11" s="815" customFormat="1">
      <c r="A91" s="813"/>
      <c r="B91" s="812"/>
      <c r="C91" s="858"/>
      <c r="E91" s="813"/>
      <c r="F91" s="813"/>
      <c r="G91" s="813"/>
      <c r="H91" s="813"/>
      <c r="I91" s="813"/>
      <c r="J91" s="813"/>
      <c r="K91" s="813"/>
    </row>
    <row r="92" spans="1:11" s="815" customFormat="1">
      <c r="A92" s="813"/>
      <c r="B92" s="812"/>
      <c r="C92" s="858"/>
      <c r="E92" s="813"/>
      <c r="F92" s="813"/>
      <c r="G92" s="813"/>
      <c r="H92" s="813"/>
      <c r="I92" s="813"/>
      <c r="J92" s="813"/>
      <c r="K92" s="813"/>
    </row>
    <row r="93" spans="1:11" s="815" customFormat="1">
      <c r="A93" s="813"/>
      <c r="B93" s="812"/>
      <c r="C93" s="858"/>
      <c r="E93" s="813"/>
      <c r="F93" s="813"/>
      <c r="G93" s="813"/>
      <c r="H93" s="813"/>
      <c r="I93" s="813"/>
      <c r="J93" s="813"/>
      <c r="K93" s="813"/>
    </row>
    <row r="94" spans="1:11" s="815" customFormat="1">
      <c r="A94" s="813"/>
      <c r="B94" s="812"/>
      <c r="C94" s="858"/>
      <c r="E94" s="813"/>
      <c r="F94" s="813"/>
      <c r="G94" s="813"/>
      <c r="H94" s="813"/>
      <c r="I94" s="813"/>
      <c r="J94" s="813"/>
      <c r="K94" s="813"/>
    </row>
    <row r="95" spans="1:11" s="815" customFormat="1">
      <c r="A95" s="813"/>
      <c r="B95" s="812"/>
      <c r="C95" s="858"/>
      <c r="E95" s="813"/>
      <c r="F95" s="813"/>
      <c r="G95" s="813"/>
      <c r="H95" s="813"/>
      <c r="I95" s="813"/>
      <c r="J95" s="813"/>
      <c r="K95" s="813"/>
    </row>
    <row r="96" spans="1:11" s="815" customFormat="1">
      <c r="A96" s="813"/>
      <c r="B96" s="812"/>
      <c r="C96" s="858"/>
      <c r="E96" s="813"/>
      <c r="F96" s="813"/>
      <c r="G96" s="813"/>
      <c r="H96" s="813"/>
      <c r="I96" s="813"/>
      <c r="J96" s="813"/>
      <c r="K96" s="813"/>
    </row>
    <row r="97" spans="1:11" s="815" customFormat="1">
      <c r="A97" s="813"/>
      <c r="B97" s="812"/>
      <c r="C97" s="858"/>
      <c r="E97" s="813"/>
      <c r="F97" s="813"/>
      <c r="G97" s="813"/>
      <c r="H97" s="813"/>
      <c r="I97" s="813"/>
      <c r="J97" s="813"/>
      <c r="K97" s="813"/>
    </row>
    <row r="98" spans="1:11" s="815" customFormat="1">
      <c r="A98" s="813"/>
      <c r="B98" s="812"/>
      <c r="C98" s="858"/>
      <c r="E98" s="813"/>
      <c r="F98" s="813"/>
      <c r="G98" s="813"/>
      <c r="H98" s="813"/>
      <c r="I98" s="813"/>
      <c r="J98" s="813"/>
      <c r="K98" s="813"/>
    </row>
    <row r="99" spans="1:11" s="815" customFormat="1">
      <c r="A99" s="813"/>
      <c r="B99" s="812"/>
      <c r="C99" s="858"/>
      <c r="E99" s="813"/>
      <c r="F99" s="813"/>
      <c r="G99" s="813"/>
      <c r="H99" s="813"/>
      <c r="I99" s="813"/>
      <c r="J99" s="813"/>
      <c r="K99" s="813"/>
    </row>
    <row r="100" spans="1:11" s="815" customFormat="1">
      <c r="A100" s="813"/>
      <c r="B100" s="812"/>
      <c r="C100" s="858"/>
      <c r="E100" s="813"/>
      <c r="F100" s="813"/>
      <c r="G100" s="813"/>
      <c r="H100" s="813"/>
      <c r="I100" s="813"/>
      <c r="J100" s="813"/>
      <c r="K100" s="813"/>
    </row>
    <row r="101" spans="1:11" s="815" customFormat="1">
      <c r="A101" s="813"/>
      <c r="B101" s="812"/>
      <c r="C101" s="858"/>
      <c r="E101" s="813"/>
      <c r="F101" s="813"/>
      <c r="G101" s="813"/>
      <c r="H101" s="813"/>
      <c r="I101" s="813"/>
      <c r="J101" s="813"/>
      <c r="K101" s="813"/>
    </row>
    <row r="102" spans="1:11" s="815" customFormat="1">
      <c r="A102" s="813"/>
      <c r="B102" s="812"/>
      <c r="C102" s="858"/>
      <c r="E102" s="813"/>
      <c r="F102" s="813"/>
      <c r="G102" s="813"/>
      <c r="H102" s="813"/>
      <c r="I102" s="813"/>
      <c r="J102" s="813"/>
      <c r="K102" s="813"/>
    </row>
    <row r="103" spans="1:11" s="815" customFormat="1">
      <c r="A103" s="813"/>
      <c r="B103" s="812"/>
      <c r="C103" s="858"/>
      <c r="E103" s="813"/>
      <c r="F103" s="813"/>
      <c r="G103" s="813"/>
      <c r="H103" s="813"/>
      <c r="I103" s="813"/>
      <c r="J103" s="813"/>
      <c r="K103" s="813"/>
    </row>
    <row r="104" spans="1:11" s="815" customFormat="1">
      <c r="A104" s="813"/>
      <c r="B104" s="812"/>
      <c r="C104" s="858"/>
      <c r="E104" s="813"/>
      <c r="F104" s="813"/>
      <c r="G104" s="813"/>
      <c r="H104" s="813"/>
      <c r="I104" s="813"/>
      <c r="J104" s="813"/>
      <c r="K104" s="813"/>
    </row>
    <row r="105" spans="1:11" s="815" customFormat="1">
      <c r="A105" s="813"/>
      <c r="B105" s="812"/>
      <c r="C105" s="858"/>
      <c r="E105" s="813"/>
      <c r="F105" s="813"/>
      <c r="G105" s="813"/>
      <c r="H105" s="813"/>
      <c r="I105" s="813"/>
      <c r="J105" s="813"/>
      <c r="K105" s="813"/>
    </row>
    <row r="106" spans="1:11" s="815" customFormat="1">
      <c r="A106" s="813"/>
      <c r="B106" s="812"/>
      <c r="C106" s="858"/>
      <c r="E106" s="813"/>
      <c r="F106" s="813"/>
      <c r="G106" s="813"/>
      <c r="H106" s="813"/>
      <c r="I106" s="813"/>
      <c r="J106" s="813"/>
      <c r="K106" s="813"/>
    </row>
    <row r="107" spans="1:11" s="815" customFormat="1">
      <c r="A107" s="813"/>
      <c r="B107" s="812"/>
      <c r="C107" s="858"/>
      <c r="E107" s="813"/>
      <c r="F107" s="813"/>
      <c r="G107" s="813"/>
      <c r="H107" s="813"/>
      <c r="I107" s="813"/>
      <c r="J107" s="813"/>
      <c r="K107" s="813"/>
    </row>
    <row r="108" spans="1:11" s="815" customFormat="1">
      <c r="A108" s="813"/>
      <c r="B108" s="812"/>
      <c r="C108" s="858"/>
      <c r="E108" s="813"/>
      <c r="F108" s="813"/>
      <c r="G108" s="813"/>
      <c r="H108" s="813"/>
      <c r="I108" s="813"/>
      <c r="J108" s="813"/>
      <c r="K108" s="813"/>
    </row>
    <row r="109" spans="1:11" s="815" customFormat="1">
      <c r="A109" s="813"/>
      <c r="B109" s="812"/>
      <c r="C109" s="858"/>
      <c r="E109" s="813"/>
      <c r="F109" s="813"/>
      <c r="G109" s="813"/>
      <c r="H109" s="813"/>
      <c r="I109" s="813"/>
      <c r="J109" s="813"/>
      <c r="K109" s="813"/>
    </row>
    <row r="110" spans="1:11" s="815" customFormat="1">
      <c r="A110" s="813"/>
      <c r="B110" s="812"/>
      <c r="C110" s="858"/>
      <c r="E110" s="813"/>
      <c r="F110" s="813"/>
      <c r="G110" s="813"/>
      <c r="H110" s="813"/>
      <c r="I110" s="813"/>
      <c r="J110" s="813"/>
      <c r="K110" s="813"/>
    </row>
    <row r="111" spans="1:11" s="815" customFormat="1">
      <c r="A111" s="813"/>
      <c r="B111" s="812"/>
      <c r="C111" s="858"/>
      <c r="E111" s="813"/>
      <c r="F111" s="813"/>
      <c r="G111" s="813"/>
      <c r="H111" s="813"/>
      <c r="I111" s="813"/>
      <c r="J111" s="813"/>
      <c r="K111" s="813"/>
    </row>
    <row r="112" spans="1:11" s="815" customFormat="1">
      <c r="A112" s="813"/>
      <c r="B112" s="812"/>
      <c r="C112" s="858"/>
      <c r="E112" s="813"/>
      <c r="F112" s="813"/>
      <c r="G112" s="813"/>
      <c r="H112" s="813"/>
      <c r="I112" s="813"/>
      <c r="J112" s="813"/>
      <c r="K112" s="813"/>
    </row>
    <row r="113" spans="1:11" s="815" customFormat="1">
      <c r="A113" s="813"/>
      <c r="B113" s="812"/>
      <c r="C113" s="858"/>
      <c r="E113" s="813"/>
      <c r="F113" s="813"/>
      <c r="G113" s="813"/>
      <c r="H113" s="813"/>
      <c r="I113" s="813"/>
      <c r="J113" s="813"/>
      <c r="K113" s="813"/>
    </row>
    <row r="114" spans="1:11" s="815" customFormat="1">
      <c r="A114" s="813"/>
      <c r="B114" s="812"/>
      <c r="C114" s="858"/>
      <c r="E114" s="813"/>
      <c r="F114" s="813"/>
      <c r="G114" s="813"/>
      <c r="H114" s="813"/>
      <c r="I114" s="813"/>
      <c r="J114" s="813"/>
      <c r="K114" s="813"/>
    </row>
    <row r="115" spans="1:11" s="815" customFormat="1">
      <c r="A115" s="813"/>
      <c r="B115" s="812"/>
      <c r="C115" s="858"/>
      <c r="E115" s="813"/>
      <c r="F115" s="813"/>
      <c r="G115" s="813"/>
      <c r="H115" s="813"/>
      <c r="I115" s="813"/>
      <c r="J115" s="813"/>
      <c r="K115" s="813"/>
    </row>
    <row r="116" spans="1:11" s="815" customFormat="1">
      <c r="A116" s="813"/>
      <c r="B116" s="812"/>
      <c r="C116" s="858"/>
      <c r="E116" s="813"/>
      <c r="F116" s="813"/>
      <c r="G116" s="813"/>
      <c r="H116" s="813"/>
      <c r="I116" s="813"/>
      <c r="J116" s="813"/>
      <c r="K116" s="813"/>
    </row>
    <row r="117" spans="1:11" s="815" customFormat="1">
      <c r="A117" s="813"/>
      <c r="B117" s="812"/>
      <c r="C117" s="858"/>
      <c r="E117" s="813"/>
      <c r="F117" s="813"/>
      <c r="G117" s="813"/>
      <c r="H117" s="813"/>
      <c r="I117" s="813"/>
      <c r="J117" s="813"/>
      <c r="K117" s="813"/>
    </row>
    <row r="118" spans="1:11" s="815" customFormat="1">
      <c r="A118" s="813"/>
      <c r="B118" s="812"/>
      <c r="C118" s="858"/>
      <c r="E118" s="813"/>
      <c r="F118" s="813"/>
      <c r="G118" s="813"/>
      <c r="H118" s="813"/>
      <c r="I118" s="813"/>
      <c r="J118" s="813"/>
      <c r="K118" s="813"/>
    </row>
    <row r="119" spans="1:11" s="815" customFormat="1">
      <c r="A119" s="813"/>
      <c r="B119" s="812"/>
      <c r="C119" s="858"/>
      <c r="E119" s="813"/>
      <c r="F119" s="813"/>
      <c r="G119" s="813"/>
      <c r="H119" s="813"/>
      <c r="I119" s="813"/>
      <c r="J119" s="813"/>
      <c r="K119" s="813"/>
    </row>
    <row r="120" spans="1:11" s="815" customFormat="1">
      <c r="A120" s="813"/>
      <c r="B120" s="812"/>
      <c r="C120" s="858"/>
      <c r="E120" s="813"/>
      <c r="F120" s="813"/>
      <c r="G120" s="813"/>
      <c r="H120" s="813"/>
      <c r="I120" s="813"/>
      <c r="J120" s="813"/>
      <c r="K120" s="813"/>
    </row>
    <row r="121" spans="1:11" s="815" customFormat="1">
      <c r="A121" s="813"/>
      <c r="B121" s="812"/>
      <c r="C121" s="858"/>
      <c r="E121" s="813"/>
      <c r="F121" s="813"/>
      <c r="G121" s="813"/>
      <c r="H121" s="813"/>
      <c r="I121" s="813"/>
      <c r="J121" s="813"/>
      <c r="K121" s="813"/>
    </row>
    <row r="122" spans="1:11" s="815" customFormat="1">
      <c r="A122" s="813"/>
      <c r="B122" s="812"/>
      <c r="C122" s="858"/>
      <c r="E122" s="813"/>
      <c r="F122" s="813"/>
      <c r="G122" s="813"/>
      <c r="H122" s="813"/>
      <c r="I122" s="813"/>
      <c r="J122" s="813"/>
      <c r="K122" s="813"/>
    </row>
    <row r="123" spans="1:11" s="815" customFormat="1">
      <c r="A123" s="813"/>
      <c r="B123" s="812"/>
      <c r="C123" s="858"/>
      <c r="E123" s="813"/>
      <c r="F123" s="813"/>
      <c r="G123" s="813"/>
      <c r="H123" s="813"/>
      <c r="I123" s="813"/>
      <c r="J123" s="813"/>
      <c r="K123" s="813"/>
    </row>
    <row r="124" spans="1:11" s="815" customFormat="1">
      <c r="A124" s="813"/>
      <c r="B124" s="812"/>
      <c r="C124" s="858"/>
      <c r="E124" s="813"/>
      <c r="F124" s="813"/>
      <c r="G124" s="813"/>
      <c r="H124" s="813"/>
      <c r="I124" s="813"/>
      <c r="J124" s="813"/>
      <c r="K124" s="813"/>
    </row>
    <row r="125" spans="1:11" s="815" customFormat="1">
      <c r="A125" s="813"/>
      <c r="B125" s="812"/>
      <c r="C125" s="858"/>
      <c r="E125" s="813"/>
      <c r="F125" s="813"/>
      <c r="G125" s="813"/>
      <c r="H125" s="813"/>
      <c r="I125" s="813"/>
      <c r="J125" s="813"/>
      <c r="K125" s="813"/>
    </row>
    <row r="126" spans="1:11" s="815" customFormat="1">
      <c r="A126" s="813"/>
      <c r="B126" s="812"/>
      <c r="C126" s="858"/>
      <c r="E126" s="813"/>
      <c r="F126" s="813"/>
      <c r="G126" s="813"/>
      <c r="H126" s="813"/>
      <c r="I126" s="813"/>
      <c r="J126" s="813"/>
      <c r="K126" s="813"/>
    </row>
    <row r="127" spans="1:11" s="815" customFormat="1">
      <c r="A127" s="813"/>
      <c r="B127" s="812"/>
      <c r="C127" s="858"/>
      <c r="E127" s="813"/>
      <c r="F127" s="813"/>
      <c r="G127" s="813"/>
      <c r="H127" s="813"/>
      <c r="I127" s="813"/>
      <c r="J127" s="813"/>
      <c r="K127" s="813"/>
    </row>
    <row r="128" spans="1:11" s="815" customFormat="1">
      <c r="A128" s="813"/>
      <c r="B128" s="812"/>
      <c r="C128" s="858"/>
      <c r="E128" s="813"/>
      <c r="F128" s="813"/>
      <c r="G128" s="813"/>
      <c r="H128" s="813"/>
      <c r="I128" s="813"/>
      <c r="J128" s="813"/>
      <c r="K128" s="813"/>
    </row>
    <row r="129" spans="1:11" s="815" customFormat="1">
      <c r="A129" s="813"/>
      <c r="B129" s="812"/>
      <c r="C129" s="858"/>
      <c r="E129" s="813"/>
      <c r="F129" s="813"/>
      <c r="G129" s="813"/>
      <c r="H129" s="813"/>
      <c r="I129" s="813"/>
      <c r="J129" s="813"/>
      <c r="K129" s="813"/>
    </row>
    <row r="130" spans="1:11" s="815" customFormat="1">
      <c r="A130" s="813"/>
      <c r="B130" s="812"/>
      <c r="C130" s="858"/>
      <c r="E130" s="813"/>
      <c r="F130" s="813"/>
      <c r="G130" s="813"/>
      <c r="H130" s="813"/>
      <c r="I130" s="813"/>
      <c r="J130" s="813"/>
      <c r="K130" s="813"/>
    </row>
    <row r="131" spans="1:11" s="815" customFormat="1">
      <c r="A131" s="813"/>
      <c r="B131" s="812"/>
      <c r="C131" s="858"/>
      <c r="E131" s="813"/>
      <c r="F131" s="813"/>
      <c r="G131" s="813"/>
      <c r="H131" s="813"/>
      <c r="I131" s="813"/>
      <c r="J131" s="813"/>
      <c r="K131" s="813"/>
    </row>
    <row r="132" spans="1:11" s="815" customFormat="1">
      <c r="A132" s="813"/>
      <c r="B132" s="812"/>
      <c r="C132" s="858"/>
      <c r="E132" s="813"/>
      <c r="F132" s="813"/>
      <c r="G132" s="813"/>
      <c r="H132" s="813"/>
      <c r="I132" s="813"/>
      <c r="J132" s="813"/>
      <c r="K132" s="813"/>
    </row>
    <row r="133" spans="1:11" s="815" customFormat="1">
      <c r="A133" s="813"/>
      <c r="B133" s="812"/>
      <c r="C133" s="858"/>
      <c r="E133" s="813"/>
      <c r="F133" s="813"/>
      <c r="G133" s="813"/>
      <c r="H133" s="813"/>
      <c r="I133" s="813"/>
      <c r="J133" s="813"/>
      <c r="K133" s="813"/>
    </row>
    <row r="134" spans="1:11" s="815" customFormat="1">
      <c r="A134" s="813"/>
      <c r="B134" s="812"/>
      <c r="C134" s="858"/>
      <c r="E134" s="813"/>
      <c r="F134" s="813"/>
      <c r="G134" s="813"/>
      <c r="H134" s="813"/>
      <c r="I134" s="813"/>
      <c r="J134" s="813"/>
      <c r="K134" s="813"/>
    </row>
    <row r="135" spans="1:11" s="815" customFormat="1">
      <c r="A135" s="813"/>
      <c r="B135" s="812"/>
      <c r="C135" s="858"/>
      <c r="E135" s="813"/>
      <c r="F135" s="813"/>
      <c r="G135" s="813"/>
      <c r="H135" s="813"/>
      <c r="I135" s="813"/>
      <c r="J135" s="813"/>
      <c r="K135" s="813"/>
    </row>
    <row r="136" spans="1:11" s="815" customFormat="1">
      <c r="A136" s="813"/>
      <c r="B136" s="812"/>
      <c r="C136" s="858"/>
      <c r="E136" s="813"/>
      <c r="F136" s="813"/>
      <c r="G136" s="813"/>
      <c r="H136" s="813"/>
      <c r="I136" s="813"/>
      <c r="J136" s="813"/>
      <c r="K136" s="813"/>
    </row>
    <row r="137" spans="1:11" s="815" customFormat="1">
      <c r="A137" s="813"/>
      <c r="B137" s="812"/>
      <c r="C137" s="858"/>
      <c r="E137" s="813"/>
      <c r="F137" s="813"/>
      <c r="G137" s="813"/>
      <c r="H137" s="813"/>
      <c r="I137" s="813"/>
      <c r="J137" s="813"/>
      <c r="K137" s="813"/>
    </row>
    <row r="138" spans="1:11" s="815" customFormat="1">
      <c r="A138" s="813"/>
      <c r="B138" s="812"/>
      <c r="C138" s="858"/>
      <c r="E138" s="813"/>
      <c r="F138" s="813"/>
      <c r="G138" s="813"/>
      <c r="H138" s="813"/>
      <c r="I138" s="813"/>
      <c r="J138" s="813"/>
      <c r="K138" s="813"/>
    </row>
    <row r="139" spans="1:11" s="815" customFormat="1">
      <c r="A139" s="813"/>
      <c r="B139" s="812"/>
      <c r="C139" s="858"/>
      <c r="E139" s="813"/>
      <c r="F139" s="813"/>
      <c r="G139" s="813"/>
      <c r="H139" s="813"/>
      <c r="I139" s="813"/>
      <c r="J139" s="813"/>
      <c r="K139" s="813"/>
    </row>
    <row r="140" spans="1:11" s="815" customFormat="1">
      <c r="A140" s="813"/>
      <c r="B140" s="812"/>
      <c r="C140" s="858"/>
      <c r="E140" s="813"/>
      <c r="F140" s="813"/>
      <c r="G140" s="813"/>
      <c r="H140" s="813"/>
      <c r="I140" s="813"/>
      <c r="J140" s="813"/>
      <c r="K140" s="813"/>
    </row>
    <row r="141" spans="1:11" s="815" customFormat="1">
      <c r="A141" s="813"/>
      <c r="B141" s="812"/>
      <c r="C141" s="858"/>
      <c r="E141" s="813"/>
      <c r="F141" s="813"/>
      <c r="G141" s="813"/>
      <c r="H141" s="813"/>
      <c r="I141" s="813"/>
      <c r="J141" s="813"/>
      <c r="K141" s="813"/>
    </row>
    <row r="142" spans="1:11" s="815" customFormat="1">
      <c r="A142" s="813"/>
      <c r="B142" s="812"/>
      <c r="C142" s="858"/>
      <c r="E142" s="813"/>
      <c r="F142" s="813"/>
      <c r="G142" s="813"/>
      <c r="H142" s="813"/>
      <c r="I142" s="813"/>
      <c r="J142" s="813"/>
      <c r="K142" s="813"/>
    </row>
    <row r="143" spans="1:11" s="815" customFormat="1">
      <c r="A143" s="813"/>
      <c r="B143" s="812"/>
      <c r="C143" s="858"/>
      <c r="E143" s="813"/>
      <c r="F143" s="813"/>
      <c r="G143" s="813"/>
      <c r="H143" s="813"/>
      <c r="I143" s="813"/>
      <c r="J143" s="813"/>
      <c r="K143" s="813"/>
    </row>
    <row r="144" spans="1:11" s="815" customFormat="1">
      <c r="A144" s="813"/>
      <c r="B144" s="812"/>
      <c r="C144" s="858"/>
      <c r="E144" s="813"/>
      <c r="F144" s="813"/>
      <c r="G144" s="813"/>
      <c r="H144" s="813"/>
      <c r="I144" s="813"/>
      <c r="J144" s="813"/>
      <c r="K144" s="813"/>
    </row>
    <row r="145" spans="1:11" s="815" customFormat="1">
      <c r="A145" s="813"/>
      <c r="B145" s="812"/>
      <c r="C145" s="858"/>
      <c r="E145" s="813"/>
      <c r="F145" s="813"/>
      <c r="G145" s="813"/>
      <c r="H145" s="813"/>
      <c r="I145" s="813"/>
      <c r="J145" s="813"/>
      <c r="K145" s="813"/>
    </row>
    <row r="146" spans="1:11" s="815" customFormat="1">
      <c r="A146" s="813"/>
      <c r="B146" s="812"/>
      <c r="C146" s="858"/>
      <c r="E146" s="813"/>
      <c r="F146" s="813"/>
      <c r="G146" s="813"/>
      <c r="H146" s="813"/>
      <c r="I146" s="813"/>
      <c r="J146" s="813"/>
      <c r="K146" s="813"/>
    </row>
    <row r="147" spans="1:11" s="815" customFormat="1">
      <c r="A147" s="813"/>
      <c r="B147" s="812"/>
      <c r="C147" s="858"/>
      <c r="E147" s="813"/>
      <c r="F147" s="813"/>
      <c r="G147" s="813"/>
      <c r="H147" s="813"/>
      <c r="I147" s="813"/>
      <c r="J147" s="813"/>
      <c r="K147" s="813"/>
    </row>
    <row r="148" spans="1:11" s="815" customFormat="1">
      <c r="A148" s="813"/>
      <c r="B148" s="812"/>
      <c r="C148" s="858"/>
      <c r="E148" s="813"/>
      <c r="F148" s="813"/>
      <c r="G148" s="813"/>
      <c r="H148" s="813"/>
      <c r="I148" s="813"/>
      <c r="J148" s="813"/>
      <c r="K148" s="813"/>
    </row>
    <row r="149" spans="1:11" s="815" customFormat="1">
      <c r="A149" s="813"/>
      <c r="B149" s="812"/>
      <c r="C149" s="858"/>
      <c r="E149" s="813"/>
      <c r="F149" s="813"/>
      <c r="G149" s="813"/>
      <c r="H149" s="813"/>
      <c r="I149" s="813"/>
      <c r="J149" s="813"/>
      <c r="K149" s="813"/>
    </row>
    <row r="150" spans="1:11" s="815" customFormat="1">
      <c r="A150" s="813"/>
      <c r="B150" s="812"/>
      <c r="C150" s="858"/>
      <c r="E150" s="813"/>
      <c r="F150" s="813"/>
      <c r="G150" s="813"/>
      <c r="H150" s="813"/>
      <c r="I150" s="813"/>
      <c r="J150" s="813"/>
      <c r="K150" s="813"/>
    </row>
    <row r="151" spans="1:11" s="815" customFormat="1">
      <c r="A151" s="813"/>
      <c r="B151" s="812"/>
      <c r="C151" s="858"/>
      <c r="E151" s="813"/>
      <c r="F151" s="813"/>
      <c r="G151" s="813"/>
      <c r="H151" s="813"/>
      <c r="I151" s="813"/>
      <c r="J151" s="813"/>
      <c r="K151" s="813"/>
    </row>
    <row r="152" spans="1:11" s="815" customFormat="1">
      <c r="A152" s="813"/>
      <c r="B152" s="812"/>
      <c r="C152" s="858"/>
      <c r="E152" s="813"/>
      <c r="F152" s="813"/>
      <c r="G152" s="813"/>
      <c r="H152" s="813"/>
      <c r="I152" s="813"/>
      <c r="J152" s="813"/>
      <c r="K152" s="813"/>
    </row>
    <row r="153" spans="1:11" s="815" customFormat="1">
      <c r="A153" s="813"/>
      <c r="B153" s="812"/>
      <c r="C153" s="858"/>
      <c r="E153" s="813"/>
      <c r="F153" s="813"/>
      <c r="G153" s="813"/>
      <c r="H153" s="813"/>
      <c r="I153" s="813"/>
      <c r="J153" s="813"/>
      <c r="K153" s="813"/>
    </row>
    <row r="154" spans="1:11" s="815" customFormat="1">
      <c r="A154" s="813"/>
      <c r="B154" s="812"/>
      <c r="C154" s="858"/>
      <c r="E154" s="813"/>
      <c r="F154" s="813"/>
      <c r="G154" s="813"/>
      <c r="H154" s="813"/>
      <c r="I154" s="813"/>
      <c r="J154" s="813"/>
      <c r="K154" s="813"/>
    </row>
    <row r="155" spans="1:11" s="815" customFormat="1">
      <c r="A155" s="813"/>
      <c r="B155" s="812"/>
      <c r="C155" s="858"/>
      <c r="E155" s="813"/>
      <c r="F155" s="813"/>
      <c r="G155" s="813"/>
      <c r="H155" s="813"/>
      <c r="I155" s="813"/>
      <c r="J155" s="813"/>
      <c r="K155" s="813"/>
    </row>
    <row r="156" spans="1:11" s="815" customFormat="1">
      <c r="A156" s="813"/>
      <c r="B156" s="812"/>
      <c r="C156" s="858"/>
      <c r="E156" s="813"/>
      <c r="F156" s="813"/>
      <c r="G156" s="813"/>
      <c r="H156" s="813"/>
      <c r="I156" s="813"/>
      <c r="J156" s="813"/>
      <c r="K156" s="813"/>
    </row>
    <row r="157" spans="1:11" s="815" customFormat="1">
      <c r="A157" s="813"/>
      <c r="B157" s="812"/>
      <c r="C157" s="858"/>
      <c r="E157" s="813"/>
      <c r="F157" s="813"/>
      <c r="G157" s="813"/>
      <c r="H157" s="813"/>
      <c r="I157" s="813"/>
      <c r="J157" s="813"/>
      <c r="K157" s="813"/>
    </row>
    <row r="158" spans="1:11" s="815" customFormat="1">
      <c r="A158" s="813"/>
      <c r="B158" s="812"/>
      <c r="C158" s="858"/>
      <c r="E158" s="813"/>
      <c r="F158" s="813"/>
      <c r="G158" s="813"/>
      <c r="H158" s="813"/>
      <c r="I158" s="813"/>
      <c r="J158" s="813"/>
      <c r="K158" s="813"/>
    </row>
    <row r="159" spans="1:11" s="815" customFormat="1">
      <c r="A159" s="813"/>
      <c r="B159" s="812"/>
      <c r="C159" s="858"/>
      <c r="E159" s="813"/>
      <c r="F159" s="813"/>
      <c r="G159" s="813"/>
      <c r="H159" s="813"/>
      <c r="I159" s="813"/>
      <c r="J159" s="813"/>
      <c r="K159" s="813"/>
    </row>
    <row r="160" spans="1:11" s="815" customFormat="1">
      <c r="A160" s="813"/>
      <c r="B160" s="812"/>
      <c r="C160" s="858"/>
      <c r="E160" s="813"/>
      <c r="F160" s="813"/>
      <c r="G160" s="813"/>
      <c r="H160" s="813"/>
      <c r="I160" s="813"/>
      <c r="J160" s="813"/>
      <c r="K160" s="813"/>
    </row>
    <row r="161" spans="1:11" s="815" customFormat="1">
      <c r="A161" s="813"/>
      <c r="B161" s="812"/>
      <c r="C161" s="858"/>
      <c r="E161" s="813"/>
      <c r="F161" s="813"/>
      <c r="G161" s="813"/>
      <c r="H161" s="813"/>
      <c r="I161" s="813"/>
      <c r="J161" s="813"/>
      <c r="K161" s="813"/>
    </row>
    <row r="162" spans="1:11" s="815" customFormat="1">
      <c r="A162" s="813"/>
      <c r="B162" s="812"/>
      <c r="C162" s="858"/>
      <c r="E162" s="813"/>
      <c r="F162" s="813"/>
      <c r="G162" s="813"/>
      <c r="H162" s="813"/>
      <c r="I162" s="813"/>
      <c r="J162" s="813"/>
      <c r="K162" s="813"/>
    </row>
    <row r="163" spans="1:11" s="815" customFormat="1">
      <c r="A163" s="813"/>
      <c r="B163" s="812"/>
      <c r="C163" s="858"/>
      <c r="E163" s="813"/>
      <c r="F163" s="813"/>
      <c r="G163" s="813"/>
      <c r="H163" s="813"/>
      <c r="I163" s="813"/>
      <c r="J163" s="813"/>
      <c r="K163" s="813"/>
    </row>
    <row r="164" spans="1:11" s="815" customFormat="1">
      <c r="A164" s="813"/>
      <c r="B164" s="812"/>
      <c r="C164" s="858"/>
      <c r="E164" s="813"/>
      <c r="F164" s="813"/>
      <c r="G164" s="813"/>
      <c r="H164" s="813"/>
      <c r="I164" s="813"/>
      <c r="J164" s="813"/>
      <c r="K164" s="813"/>
    </row>
    <row r="165" spans="1:11" s="815" customFormat="1">
      <c r="A165" s="813"/>
      <c r="B165" s="812"/>
      <c r="C165" s="858"/>
      <c r="E165" s="813"/>
      <c r="F165" s="813"/>
      <c r="G165" s="813"/>
      <c r="H165" s="813"/>
      <c r="I165" s="813"/>
      <c r="J165" s="813"/>
      <c r="K165" s="813"/>
    </row>
    <row r="166" spans="1:11" s="815" customFormat="1">
      <c r="A166" s="813"/>
      <c r="B166" s="812"/>
      <c r="C166" s="858"/>
      <c r="E166" s="813"/>
      <c r="F166" s="813"/>
      <c r="G166" s="813"/>
      <c r="H166" s="813"/>
      <c r="I166" s="813"/>
      <c r="J166" s="813"/>
      <c r="K166" s="813"/>
    </row>
    <row r="167" spans="1:11" s="815" customFormat="1">
      <c r="A167" s="813"/>
      <c r="B167" s="812"/>
      <c r="C167" s="858"/>
      <c r="E167" s="813"/>
      <c r="F167" s="813"/>
      <c r="G167" s="813"/>
      <c r="H167" s="813"/>
      <c r="I167" s="813"/>
      <c r="J167" s="813"/>
      <c r="K167" s="813"/>
    </row>
    <row r="168" spans="1:11" s="815" customFormat="1">
      <c r="A168" s="813"/>
      <c r="B168" s="812"/>
      <c r="C168" s="858"/>
      <c r="E168" s="813"/>
      <c r="F168" s="813"/>
      <c r="G168" s="813"/>
      <c r="H168" s="813"/>
      <c r="I168" s="813"/>
      <c r="J168" s="813"/>
      <c r="K168" s="813"/>
    </row>
    <row r="169" spans="1:11" s="815" customFormat="1">
      <c r="A169" s="813"/>
      <c r="B169" s="812"/>
      <c r="C169" s="858"/>
      <c r="E169" s="813"/>
      <c r="F169" s="813"/>
      <c r="G169" s="813"/>
      <c r="H169" s="813"/>
      <c r="I169" s="813"/>
      <c r="J169" s="813"/>
      <c r="K169" s="813"/>
    </row>
    <row r="170" spans="1:11" s="815" customFormat="1">
      <c r="A170" s="813"/>
      <c r="B170" s="812"/>
      <c r="C170" s="858"/>
      <c r="E170" s="813"/>
      <c r="F170" s="813"/>
      <c r="G170" s="813"/>
      <c r="H170" s="813"/>
      <c r="I170" s="813"/>
      <c r="J170" s="813"/>
      <c r="K170" s="813"/>
    </row>
    <row r="171" spans="1:11" s="815" customFormat="1">
      <c r="A171" s="813"/>
      <c r="B171" s="812"/>
      <c r="C171" s="858"/>
      <c r="E171" s="813"/>
      <c r="F171" s="813"/>
      <c r="G171" s="813"/>
      <c r="H171" s="813"/>
      <c r="I171" s="813"/>
      <c r="J171" s="813"/>
      <c r="K171" s="813"/>
    </row>
    <row r="172" spans="1:11" s="815" customFormat="1">
      <c r="A172" s="813"/>
      <c r="B172" s="812"/>
      <c r="C172" s="858"/>
      <c r="E172" s="813"/>
      <c r="F172" s="813"/>
      <c r="G172" s="813"/>
      <c r="H172" s="813"/>
      <c r="I172" s="813"/>
      <c r="J172" s="813"/>
      <c r="K172" s="813"/>
    </row>
    <row r="173" spans="1:11" s="815" customFormat="1">
      <c r="A173" s="813"/>
      <c r="B173" s="812"/>
      <c r="C173" s="858"/>
      <c r="E173" s="813"/>
      <c r="F173" s="813"/>
      <c r="G173" s="813"/>
      <c r="H173" s="813"/>
      <c r="I173" s="813"/>
      <c r="J173" s="813"/>
      <c r="K173" s="813"/>
    </row>
    <row r="174" spans="1:11" s="815" customFormat="1">
      <c r="A174" s="813"/>
      <c r="B174" s="812"/>
      <c r="C174" s="858"/>
      <c r="E174" s="813"/>
      <c r="F174" s="813"/>
      <c r="G174" s="813"/>
      <c r="H174" s="813"/>
      <c r="I174" s="813"/>
      <c r="J174" s="813"/>
      <c r="K174" s="813"/>
    </row>
    <row r="175" spans="1:11" s="815" customFormat="1">
      <c r="A175" s="813"/>
      <c r="B175" s="812"/>
      <c r="C175" s="858"/>
      <c r="E175" s="813"/>
      <c r="F175" s="813"/>
      <c r="G175" s="813"/>
      <c r="H175" s="813"/>
      <c r="I175" s="813"/>
      <c r="J175" s="813"/>
      <c r="K175" s="813"/>
    </row>
    <row r="176" spans="1:11" s="815" customFormat="1">
      <c r="A176" s="813"/>
      <c r="B176" s="812"/>
      <c r="C176" s="858"/>
      <c r="E176" s="813"/>
      <c r="F176" s="813"/>
      <c r="G176" s="813"/>
      <c r="H176" s="813"/>
      <c r="I176" s="813"/>
      <c r="J176" s="813"/>
      <c r="K176" s="813"/>
    </row>
    <row r="177" spans="1:11" s="815" customFormat="1">
      <c r="A177" s="813"/>
      <c r="B177" s="812"/>
      <c r="C177" s="858"/>
      <c r="E177" s="813"/>
      <c r="F177" s="813"/>
      <c r="G177" s="813"/>
      <c r="H177" s="813"/>
      <c r="I177" s="813"/>
      <c r="J177" s="813"/>
      <c r="K177" s="813"/>
    </row>
    <row r="178" spans="1:11" s="815" customFormat="1">
      <c r="A178" s="813"/>
      <c r="B178" s="812"/>
      <c r="C178" s="858"/>
      <c r="E178" s="813"/>
      <c r="F178" s="813"/>
      <c r="G178" s="813"/>
      <c r="H178" s="813"/>
      <c r="I178" s="813"/>
      <c r="J178" s="813"/>
      <c r="K178" s="813"/>
    </row>
    <row r="179" spans="1:11" s="815" customFormat="1">
      <c r="A179" s="813"/>
      <c r="B179" s="812"/>
      <c r="C179" s="858"/>
      <c r="E179" s="813"/>
      <c r="F179" s="813"/>
      <c r="G179" s="813"/>
      <c r="H179" s="813"/>
      <c r="I179" s="813"/>
      <c r="J179" s="813"/>
      <c r="K179" s="813"/>
    </row>
    <row r="180" spans="1:11" s="815" customFormat="1">
      <c r="A180" s="813"/>
      <c r="B180" s="812"/>
      <c r="C180" s="858"/>
      <c r="E180" s="813"/>
      <c r="F180" s="813"/>
      <c r="G180" s="813"/>
      <c r="H180" s="813"/>
      <c r="I180" s="813"/>
      <c r="J180" s="813"/>
      <c r="K180" s="813"/>
    </row>
    <row r="181" spans="1:11" s="815" customFormat="1">
      <c r="A181" s="813"/>
      <c r="B181" s="812"/>
      <c r="C181" s="858"/>
      <c r="E181" s="813"/>
      <c r="F181" s="813"/>
      <c r="G181" s="813"/>
      <c r="H181" s="813"/>
      <c r="I181" s="813"/>
      <c r="J181" s="813"/>
      <c r="K181" s="813"/>
    </row>
    <row r="182" spans="1:11" s="815" customFormat="1">
      <c r="A182" s="813"/>
      <c r="B182" s="812"/>
      <c r="C182" s="858"/>
      <c r="E182" s="813"/>
      <c r="F182" s="813"/>
      <c r="G182" s="813"/>
      <c r="H182" s="813"/>
      <c r="I182" s="813"/>
      <c r="J182" s="813"/>
      <c r="K182" s="813"/>
    </row>
    <row r="183" spans="1:11" s="815" customFormat="1">
      <c r="A183" s="813"/>
      <c r="B183" s="812"/>
      <c r="C183" s="858"/>
      <c r="E183" s="813"/>
      <c r="F183" s="813"/>
      <c r="G183" s="813"/>
      <c r="H183" s="813"/>
      <c r="I183" s="813"/>
      <c r="J183" s="813"/>
      <c r="K183" s="813"/>
    </row>
    <row r="184" spans="1:11" s="815" customFormat="1">
      <c r="A184" s="813"/>
      <c r="B184" s="812"/>
      <c r="C184" s="858"/>
      <c r="E184" s="813"/>
      <c r="F184" s="813"/>
      <c r="G184" s="813"/>
      <c r="H184" s="813"/>
      <c r="I184" s="813"/>
      <c r="J184" s="813"/>
      <c r="K184" s="813"/>
    </row>
    <row r="185" spans="1:11" s="815" customFormat="1">
      <c r="A185" s="813"/>
      <c r="B185" s="812"/>
      <c r="C185" s="858"/>
      <c r="E185" s="813"/>
      <c r="F185" s="813"/>
      <c r="G185" s="813"/>
      <c r="H185" s="813"/>
      <c r="I185" s="813"/>
      <c r="J185" s="813"/>
      <c r="K185" s="813"/>
    </row>
    <row r="186" spans="1:11" s="815" customFormat="1">
      <c r="A186" s="813"/>
      <c r="B186" s="812"/>
      <c r="C186" s="858"/>
      <c r="E186" s="813"/>
      <c r="F186" s="813"/>
      <c r="G186" s="813"/>
      <c r="H186" s="813"/>
      <c r="I186" s="813"/>
      <c r="J186" s="813"/>
      <c r="K186" s="813"/>
    </row>
    <row r="187" spans="1:11" s="815" customFormat="1">
      <c r="A187" s="813"/>
      <c r="B187" s="812"/>
      <c r="C187" s="858"/>
      <c r="E187" s="813"/>
      <c r="F187" s="813"/>
      <c r="G187" s="813"/>
      <c r="H187" s="813"/>
      <c r="I187" s="813"/>
      <c r="J187" s="813"/>
      <c r="K187" s="813"/>
    </row>
    <row r="188" spans="1:11" s="815" customFormat="1">
      <c r="A188" s="813"/>
      <c r="B188" s="812"/>
      <c r="C188" s="858"/>
      <c r="E188" s="813"/>
      <c r="F188" s="813"/>
      <c r="G188" s="813"/>
      <c r="H188" s="813"/>
      <c r="I188" s="813"/>
      <c r="J188" s="813"/>
      <c r="K188" s="813"/>
    </row>
    <row r="189" spans="1:11" s="815" customFormat="1">
      <c r="A189" s="813"/>
      <c r="B189" s="812"/>
      <c r="C189" s="858"/>
      <c r="E189" s="813"/>
      <c r="F189" s="813"/>
      <c r="G189" s="813"/>
      <c r="H189" s="813"/>
      <c r="I189" s="813"/>
      <c r="J189" s="813"/>
      <c r="K189" s="813"/>
    </row>
    <row r="190" spans="1:11" s="815" customFormat="1">
      <c r="A190" s="813"/>
      <c r="B190" s="812"/>
      <c r="C190" s="858"/>
      <c r="E190" s="813"/>
      <c r="F190" s="813"/>
      <c r="G190" s="813"/>
      <c r="H190" s="813"/>
      <c r="I190" s="813"/>
      <c r="J190" s="813"/>
      <c r="K190" s="813"/>
    </row>
    <row r="191" spans="1:11" s="815" customFormat="1">
      <c r="A191" s="813"/>
      <c r="B191" s="812"/>
      <c r="C191" s="858"/>
      <c r="E191" s="813"/>
      <c r="F191" s="813"/>
      <c r="G191" s="813"/>
      <c r="H191" s="813"/>
      <c r="I191" s="813"/>
      <c r="J191" s="813"/>
      <c r="K191" s="813"/>
    </row>
    <row r="192" spans="1:11" s="815" customFormat="1">
      <c r="A192" s="813"/>
      <c r="B192" s="812"/>
      <c r="C192" s="858"/>
      <c r="E192" s="813"/>
      <c r="F192" s="813"/>
      <c r="G192" s="813"/>
      <c r="H192" s="813"/>
      <c r="I192" s="813"/>
      <c r="J192" s="813"/>
      <c r="K192" s="813"/>
    </row>
    <row r="193" spans="1:11" s="815" customFormat="1">
      <c r="A193" s="813"/>
      <c r="B193" s="812"/>
      <c r="C193" s="858"/>
      <c r="E193" s="813"/>
      <c r="F193" s="813"/>
      <c r="G193" s="813"/>
      <c r="H193" s="813"/>
      <c r="I193" s="813"/>
      <c r="J193" s="813"/>
      <c r="K193" s="813"/>
    </row>
    <row r="194" spans="1:11" s="815" customFormat="1">
      <c r="A194" s="813"/>
      <c r="B194" s="812"/>
      <c r="C194" s="858"/>
      <c r="E194" s="813"/>
      <c r="F194" s="813"/>
      <c r="G194" s="813"/>
      <c r="H194" s="813"/>
      <c r="I194" s="813"/>
      <c r="J194" s="813"/>
      <c r="K194" s="813"/>
    </row>
    <row r="195" spans="1:11" s="815" customFormat="1">
      <c r="A195" s="813"/>
      <c r="B195" s="812"/>
      <c r="C195" s="858"/>
      <c r="E195" s="813"/>
      <c r="F195" s="813"/>
      <c r="G195" s="813"/>
      <c r="H195" s="813"/>
      <c r="I195" s="813"/>
      <c r="J195" s="813"/>
      <c r="K195" s="813"/>
    </row>
    <row r="196" spans="1:11" s="815" customFormat="1">
      <c r="A196" s="813"/>
      <c r="B196" s="812"/>
      <c r="C196" s="858"/>
      <c r="E196" s="813"/>
      <c r="F196" s="813"/>
      <c r="G196" s="813"/>
      <c r="H196" s="813"/>
      <c r="I196" s="813"/>
      <c r="J196" s="813"/>
      <c r="K196" s="813"/>
    </row>
    <row r="197" spans="1:11" s="815" customFormat="1">
      <c r="A197" s="813"/>
      <c r="B197" s="812"/>
      <c r="C197" s="858"/>
      <c r="E197" s="813"/>
      <c r="F197" s="813"/>
      <c r="G197" s="813"/>
      <c r="H197" s="813"/>
      <c r="I197" s="813"/>
      <c r="J197" s="813"/>
      <c r="K197" s="813"/>
    </row>
    <row r="198" spans="1:11" s="815" customFormat="1">
      <c r="A198" s="813"/>
      <c r="B198" s="812"/>
      <c r="C198" s="858"/>
      <c r="E198" s="813"/>
      <c r="F198" s="813"/>
      <c r="G198" s="813"/>
      <c r="H198" s="813"/>
      <c r="I198" s="813"/>
      <c r="J198" s="813"/>
      <c r="K198" s="813"/>
    </row>
    <row r="199" spans="1:11" s="815" customFormat="1">
      <c r="A199" s="813"/>
      <c r="B199" s="812"/>
      <c r="C199" s="858"/>
      <c r="E199" s="813"/>
      <c r="F199" s="813"/>
      <c r="G199" s="813"/>
      <c r="H199" s="813"/>
      <c r="I199" s="813"/>
      <c r="J199" s="813"/>
      <c r="K199" s="813"/>
    </row>
    <row r="200" spans="1:11" s="815" customFormat="1">
      <c r="A200" s="813"/>
      <c r="B200" s="812"/>
      <c r="C200" s="858"/>
      <c r="E200" s="813"/>
      <c r="F200" s="813"/>
      <c r="G200" s="813"/>
      <c r="H200" s="813"/>
      <c r="I200" s="813"/>
      <c r="J200" s="813"/>
      <c r="K200" s="813"/>
    </row>
    <row r="201" spans="1:11" s="815" customFormat="1">
      <c r="A201" s="813"/>
      <c r="B201" s="812"/>
      <c r="C201" s="858"/>
      <c r="E201" s="813"/>
      <c r="F201" s="813"/>
      <c r="G201" s="813"/>
      <c r="H201" s="813"/>
      <c r="I201" s="813"/>
      <c r="J201" s="813"/>
      <c r="K201" s="813"/>
    </row>
    <row r="202" spans="1:11">
      <c r="C202" s="858"/>
    </row>
    <row r="203" spans="1:11">
      <c r="C203" s="858"/>
    </row>
    <row r="204" spans="1:11">
      <c r="C204" s="858"/>
    </row>
    <row r="205" spans="1:11">
      <c r="C205" s="858"/>
    </row>
    <row r="206" spans="1:11">
      <c r="C206" s="858"/>
    </row>
    <row r="207" spans="1:11">
      <c r="C207" s="858"/>
    </row>
    <row r="208" spans="1:11">
      <c r="C208" s="858"/>
    </row>
    <row r="209" spans="1:6">
      <c r="C209" s="858"/>
    </row>
    <row r="210" spans="1:6">
      <c r="C210" s="858"/>
    </row>
    <row r="211" spans="1:6">
      <c r="C211" s="858"/>
    </row>
    <row r="212" spans="1:6">
      <c r="C212" s="858"/>
    </row>
    <row r="213" spans="1:6">
      <c r="C213" s="858"/>
    </row>
    <row r="214" spans="1:6">
      <c r="C214" s="858"/>
    </row>
    <row r="215" spans="1:6">
      <c r="C215" s="858"/>
    </row>
    <row r="216" spans="1:6">
      <c r="C216" s="858"/>
    </row>
    <row r="217" spans="1:6" ht="15.75" thickBot="1">
      <c r="A217" s="859"/>
      <c r="B217" s="860"/>
      <c r="C217" s="861"/>
      <c r="D217" s="862"/>
      <c r="E217" s="859"/>
      <c r="F217" s="859"/>
    </row>
    <row r="218" spans="1:6" ht="15.75" thickBot="1">
      <c r="A218" s="859"/>
      <c r="B218" s="860"/>
      <c r="C218" s="861"/>
      <c r="D218" s="862"/>
      <c r="E218" s="859"/>
      <c r="F218" s="859"/>
    </row>
    <row r="219" spans="1:6" ht="15.75" thickBot="1">
      <c r="A219" s="863"/>
      <c r="B219" s="864"/>
      <c r="C219" s="865"/>
      <c r="D219" s="866"/>
      <c r="E219" s="863"/>
      <c r="F219" s="863"/>
    </row>
    <row r="220" spans="1:6" ht="15.75" thickBot="1">
      <c r="A220" s="863"/>
      <c r="B220" s="864"/>
      <c r="C220" s="865"/>
      <c r="D220" s="866"/>
      <c r="E220" s="863"/>
      <c r="F220" s="863"/>
    </row>
    <row r="221" spans="1:6" ht="15.75" thickBot="1">
      <c r="A221" s="863"/>
      <c r="B221" s="864"/>
      <c r="C221" s="865"/>
      <c r="D221" s="866"/>
      <c r="E221" s="863"/>
      <c r="F221" s="863"/>
    </row>
    <row r="222" spans="1:6" ht="15.75" thickBot="1">
      <c r="A222" s="863"/>
      <c r="B222" s="864"/>
      <c r="C222" s="865"/>
      <c r="D222" s="866"/>
      <c r="E222" s="863"/>
      <c r="F222" s="863"/>
    </row>
    <row r="223" spans="1:6" ht="18.75" customHeight="1" thickBot="1">
      <c r="A223" s="859"/>
      <c r="B223" s="860"/>
      <c r="C223" s="861"/>
      <c r="D223" s="862"/>
      <c r="E223" s="859"/>
      <c r="F223" s="859"/>
    </row>
    <row r="224" spans="1:6">
      <c r="C224" s="858"/>
    </row>
    <row r="225" spans="1:11">
      <c r="C225" s="858"/>
    </row>
    <row r="226" spans="1:11">
      <c r="C226" s="858"/>
    </row>
    <row r="227" spans="1:11">
      <c r="C227" s="858"/>
    </row>
    <row r="228" spans="1:11">
      <c r="C228" s="858"/>
    </row>
    <row r="229" spans="1:11">
      <c r="C229" s="858"/>
    </row>
    <row r="230" spans="1:11">
      <c r="C230" s="858"/>
    </row>
    <row r="231" spans="1:11">
      <c r="C231" s="858"/>
    </row>
    <row r="232" spans="1:11">
      <c r="C232" s="858"/>
    </row>
    <row r="233" spans="1:11">
      <c r="C233" s="858"/>
    </row>
    <row r="234" spans="1:11" s="815" customFormat="1">
      <c r="A234" s="813"/>
      <c r="B234" s="812"/>
      <c r="C234" s="858"/>
      <c r="E234" s="813"/>
      <c r="F234" s="813"/>
      <c r="G234" s="813"/>
      <c r="H234" s="813"/>
      <c r="I234" s="813"/>
      <c r="J234" s="813"/>
      <c r="K234" s="813"/>
    </row>
    <row r="235" spans="1:11" s="815" customFormat="1">
      <c r="A235" s="813"/>
      <c r="B235" s="812"/>
      <c r="C235" s="858"/>
      <c r="E235" s="813"/>
      <c r="F235" s="813"/>
      <c r="G235" s="813"/>
      <c r="H235" s="813"/>
      <c r="I235" s="813"/>
      <c r="J235" s="813"/>
      <c r="K235" s="813"/>
    </row>
    <row r="236" spans="1:11" s="815" customFormat="1">
      <c r="A236" s="813"/>
      <c r="B236" s="812"/>
      <c r="C236" s="858"/>
      <c r="E236" s="813"/>
      <c r="F236" s="813"/>
      <c r="G236" s="813"/>
      <c r="H236" s="813"/>
      <c r="I236" s="813"/>
      <c r="J236" s="813"/>
      <c r="K236" s="813"/>
    </row>
    <row r="237" spans="1:11" s="815" customFormat="1">
      <c r="A237" s="813"/>
      <c r="B237" s="812"/>
      <c r="C237" s="858"/>
      <c r="E237" s="813"/>
      <c r="F237" s="813"/>
      <c r="G237" s="813"/>
      <c r="H237" s="813"/>
      <c r="I237" s="813"/>
      <c r="J237" s="813"/>
      <c r="K237" s="813"/>
    </row>
    <row r="238" spans="1:11" s="815" customFormat="1">
      <c r="A238" s="813"/>
      <c r="B238" s="812"/>
      <c r="C238" s="858"/>
      <c r="E238" s="813"/>
      <c r="F238" s="813"/>
      <c r="G238" s="813"/>
      <c r="H238" s="813"/>
      <c r="I238" s="813"/>
      <c r="J238" s="813"/>
      <c r="K238" s="813"/>
    </row>
    <row r="239" spans="1:11" s="815" customFormat="1">
      <c r="A239" s="813"/>
      <c r="B239" s="812"/>
      <c r="C239" s="858"/>
      <c r="E239" s="813"/>
      <c r="F239" s="813"/>
      <c r="G239" s="813"/>
      <c r="H239" s="813"/>
      <c r="I239" s="813"/>
      <c r="J239" s="813"/>
      <c r="K239" s="813"/>
    </row>
    <row r="240" spans="1:11" s="815" customFormat="1">
      <c r="A240" s="813"/>
      <c r="B240" s="812"/>
      <c r="C240" s="858"/>
      <c r="E240" s="813"/>
      <c r="F240" s="813"/>
      <c r="G240" s="813"/>
      <c r="H240" s="813"/>
      <c r="I240" s="813"/>
      <c r="J240" s="813"/>
      <c r="K240" s="813"/>
    </row>
    <row r="241" spans="1:11" s="815" customFormat="1">
      <c r="A241" s="813"/>
      <c r="B241" s="812"/>
      <c r="C241" s="858"/>
      <c r="E241" s="813"/>
      <c r="F241" s="813"/>
      <c r="G241" s="813"/>
      <c r="H241" s="813"/>
      <c r="I241" s="813"/>
      <c r="J241" s="813"/>
      <c r="K241" s="813"/>
    </row>
    <row r="242" spans="1:11" s="815" customFormat="1">
      <c r="A242" s="813"/>
      <c r="B242" s="812"/>
      <c r="C242" s="858"/>
      <c r="E242" s="813"/>
      <c r="F242" s="813"/>
      <c r="G242" s="813"/>
      <c r="H242" s="813"/>
      <c r="I242" s="813"/>
      <c r="J242" s="813"/>
      <c r="K242" s="813"/>
    </row>
    <row r="243" spans="1:11" s="815" customFormat="1">
      <c r="A243" s="813"/>
      <c r="B243" s="812"/>
      <c r="C243" s="858"/>
      <c r="E243" s="813"/>
      <c r="F243" s="813"/>
      <c r="G243" s="813"/>
      <c r="H243" s="813"/>
      <c r="I243" s="813"/>
      <c r="J243" s="813"/>
      <c r="K243" s="813"/>
    </row>
    <row r="244" spans="1:11" s="815" customFormat="1">
      <c r="A244" s="813"/>
      <c r="B244" s="812"/>
      <c r="C244" s="858"/>
      <c r="E244" s="813"/>
      <c r="F244" s="813"/>
      <c r="G244" s="813"/>
      <c r="H244" s="813"/>
      <c r="I244" s="813"/>
      <c r="J244" s="813"/>
      <c r="K244" s="813"/>
    </row>
    <row r="245" spans="1:11" s="815" customFormat="1">
      <c r="A245" s="813"/>
      <c r="B245" s="812"/>
      <c r="C245" s="858"/>
      <c r="E245" s="813"/>
      <c r="F245" s="813"/>
      <c r="G245" s="813"/>
      <c r="H245" s="813"/>
      <c r="I245" s="813"/>
      <c r="J245" s="813"/>
      <c r="K245" s="813"/>
    </row>
    <row r="246" spans="1:11" s="815" customFormat="1">
      <c r="A246" s="813"/>
      <c r="B246" s="812"/>
      <c r="C246" s="858"/>
      <c r="E246" s="813"/>
      <c r="F246" s="813"/>
      <c r="G246" s="813"/>
      <c r="H246" s="813"/>
      <c r="I246" s="813"/>
      <c r="J246" s="813"/>
      <c r="K246" s="813"/>
    </row>
    <row r="247" spans="1:11" s="815" customFormat="1">
      <c r="A247" s="813"/>
      <c r="B247" s="812"/>
      <c r="C247" s="858"/>
      <c r="E247" s="813"/>
      <c r="F247" s="813"/>
      <c r="G247" s="813"/>
      <c r="H247" s="813"/>
      <c r="I247" s="813"/>
      <c r="J247" s="813"/>
      <c r="K247" s="813"/>
    </row>
    <row r="248" spans="1:11" s="815" customFormat="1">
      <c r="A248" s="813"/>
      <c r="B248" s="812"/>
      <c r="C248" s="858"/>
      <c r="E248" s="813"/>
      <c r="F248" s="813"/>
      <c r="G248" s="813"/>
      <c r="H248" s="813"/>
      <c r="I248" s="813"/>
      <c r="J248" s="813"/>
      <c r="K248" s="813"/>
    </row>
    <row r="249" spans="1:11" s="815" customFormat="1">
      <c r="A249" s="813"/>
      <c r="B249" s="812"/>
      <c r="C249" s="858"/>
      <c r="E249" s="813"/>
      <c r="F249" s="813"/>
      <c r="G249" s="813"/>
      <c r="H249" s="813"/>
      <c r="I249" s="813"/>
      <c r="J249" s="813"/>
      <c r="K249" s="813"/>
    </row>
    <row r="250" spans="1:11" s="815" customFormat="1">
      <c r="A250" s="813"/>
      <c r="B250" s="812"/>
      <c r="C250" s="858"/>
      <c r="E250" s="813"/>
      <c r="F250" s="813"/>
      <c r="G250" s="813"/>
      <c r="H250" s="813"/>
      <c r="I250" s="813"/>
      <c r="J250" s="813"/>
      <c r="K250" s="813"/>
    </row>
    <row r="251" spans="1:11" s="815" customFormat="1">
      <c r="A251" s="813"/>
      <c r="B251" s="812"/>
      <c r="C251" s="858"/>
      <c r="E251" s="813"/>
      <c r="F251" s="813"/>
      <c r="G251" s="813"/>
      <c r="H251" s="813"/>
      <c r="I251" s="813"/>
      <c r="J251" s="813"/>
      <c r="K251" s="813"/>
    </row>
    <row r="252" spans="1:11" s="815" customFormat="1">
      <c r="A252" s="813"/>
      <c r="B252" s="812"/>
      <c r="C252" s="858"/>
      <c r="E252" s="813"/>
      <c r="F252" s="813"/>
      <c r="G252" s="813"/>
      <c r="H252" s="813"/>
      <c r="I252" s="813"/>
      <c r="J252" s="813"/>
      <c r="K252" s="813"/>
    </row>
    <row r="253" spans="1:11" s="815" customFormat="1">
      <c r="A253" s="813"/>
      <c r="B253" s="812"/>
      <c r="C253" s="858"/>
      <c r="E253" s="813"/>
      <c r="F253" s="813"/>
      <c r="G253" s="813"/>
      <c r="H253" s="813"/>
      <c r="I253" s="813"/>
      <c r="J253" s="813"/>
      <c r="K253" s="813"/>
    </row>
    <row r="254" spans="1:11" s="815" customFormat="1">
      <c r="A254" s="813"/>
      <c r="B254" s="812"/>
      <c r="C254" s="858"/>
      <c r="E254" s="813"/>
      <c r="F254" s="813"/>
      <c r="G254" s="813"/>
      <c r="H254" s="813"/>
      <c r="I254" s="813"/>
      <c r="J254" s="813"/>
      <c r="K254" s="813"/>
    </row>
    <row r="255" spans="1:11" s="815" customFormat="1">
      <c r="A255" s="813"/>
      <c r="B255" s="812"/>
      <c r="C255" s="858"/>
      <c r="E255" s="813"/>
      <c r="F255" s="813"/>
      <c r="G255" s="813"/>
      <c r="H255" s="813"/>
      <c r="I255" s="813"/>
      <c r="J255" s="813"/>
      <c r="K255" s="813"/>
    </row>
    <row r="256" spans="1:11" s="815" customFormat="1">
      <c r="A256" s="813"/>
      <c r="B256" s="812"/>
      <c r="C256" s="858"/>
      <c r="E256" s="813"/>
      <c r="F256" s="813"/>
      <c r="G256" s="813"/>
      <c r="H256" s="813"/>
      <c r="I256" s="813"/>
      <c r="J256" s="813"/>
      <c r="K256" s="813"/>
    </row>
    <row r="257" spans="1:11" s="815" customFormat="1">
      <c r="A257" s="813"/>
      <c r="B257" s="812"/>
      <c r="C257" s="858"/>
      <c r="E257" s="813"/>
      <c r="F257" s="813"/>
      <c r="G257" s="813"/>
      <c r="H257" s="813"/>
      <c r="I257" s="813"/>
      <c r="J257" s="813"/>
      <c r="K257" s="813"/>
    </row>
    <row r="258" spans="1:11" s="815" customFormat="1">
      <c r="A258" s="813"/>
      <c r="B258" s="812"/>
      <c r="C258" s="858"/>
      <c r="E258" s="813"/>
      <c r="F258" s="813"/>
      <c r="G258" s="813"/>
      <c r="H258" s="813"/>
      <c r="I258" s="813"/>
      <c r="J258" s="813"/>
      <c r="K258" s="813"/>
    </row>
    <row r="259" spans="1:11" s="815" customFormat="1">
      <c r="A259" s="813"/>
      <c r="B259" s="812"/>
      <c r="C259" s="858"/>
      <c r="E259" s="813"/>
      <c r="F259" s="813"/>
      <c r="G259" s="813"/>
      <c r="H259" s="813"/>
      <c r="I259" s="813"/>
      <c r="J259" s="813"/>
      <c r="K259" s="813"/>
    </row>
    <row r="260" spans="1:11" s="815" customFormat="1">
      <c r="A260" s="813"/>
      <c r="B260" s="812"/>
      <c r="C260" s="858"/>
      <c r="E260" s="813"/>
      <c r="F260" s="813"/>
      <c r="G260" s="813"/>
      <c r="H260" s="813"/>
      <c r="I260" s="813"/>
      <c r="J260" s="813"/>
      <c r="K260" s="813"/>
    </row>
    <row r="261" spans="1:11" s="815" customFormat="1">
      <c r="A261" s="813"/>
      <c r="B261" s="812"/>
      <c r="C261" s="858"/>
      <c r="E261" s="813"/>
      <c r="F261" s="813"/>
      <c r="G261" s="813"/>
      <c r="H261" s="813"/>
      <c r="I261" s="813"/>
      <c r="J261" s="813"/>
      <c r="K261" s="813"/>
    </row>
    <row r="262" spans="1:11" s="815" customFormat="1">
      <c r="A262" s="813"/>
      <c r="B262" s="812"/>
      <c r="C262" s="858"/>
      <c r="E262" s="813"/>
      <c r="F262" s="813"/>
      <c r="G262" s="813"/>
      <c r="H262" s="813"/>
      <c r="I262" s="813"/>
      <c r="J262" s="813"/>
      <c r="K262" s="813"/>
    </row>
    <row r="263" spans="1:11" s="815" customFormat="1">
      <c r="A263" s="813"/>
      <c r="B263" s="812"/>
      <c r="C263" s="858"/>
      <c r="E263" s="813"/>
      <c r="F263" s="813"/>
      <c r="G263" s="813"/>
      <c r="H263" s="813"/>
      <c r="I263" s="813"/>
      <c r="J263" s="813"/>
      <c r="K263" s="813"/>
    </row>
    <row r="264" spans="1:11" s="815" customFormat="1">
      <c r="A264" s="813"/>
      <c r="B264" s="812"/>
      <c r="C264" s="858"/>
      <c r="E264" s="813"/>
      <c r="F264" s="813"/>
      <c r="G264" s="813"/>
      <c r="H264" s="813"/>
      <c r="I264" s="813"/>
      <c r="J264" s="813"/>
      <c r="K264" s="813"/>
    </row>
    <row r="265" spans="1:11" s="815" customFormat="1">
      <c r="A265" s="813"/>
      <c r="B265" s="812"/>
      <c r="C265" s="858"/>
      <c r="E265" s="813"/>
      <c r="F265" s="813"/>
      <c r="G265" s="813"/>
      <c r="H265" s="813"/>
      <c r="I265" s="813"/>
      <c r="J265" s="813"/>
      <c r="K265" s="813"/>
    </row>
    <row r="266" spans="1:11" s="815" customFormat="1">
      <c r="A266" s="813"/>
      <c r="B266" s="812"/>
      <c r="C266" s="858"/>
      <c r="E266" s="813"/>
      <c r="F266" s="813"/>
      <c r="G266" s="813"/>
      <c r="H266" s="813"/>
      <c r="I266" s="813"/>
      <c r="J266" s="813"/>
      <c r="K266" s="813"/>
    </row>
    <row r="267" spans="1:11" s="815" customFormat="1">
      <c r="A267" s="813"/>
      <c r="B267" s="812"/>
      <c r="C267" s="858"/>
      <c r="E267" s="813"/>
      <c r="F267" s="813"/>
      <c r="G267" s="813"/>
      <c r="H267" s="813"/>
      <c r="I267" s="813"/>
      <c r="J267" s="813"/>
      <c r="K267" s="813"/>
    </row>
    <row r="268" spans="1:11" s="815" customFormat="1">
      <c r="A268" s="813"/>
      <c r="B268" s="812"/>
      <c r="C268" s="858"/>
      <c r="E268" s="813"/>
      <c r="F268" s="813"/>
      <c r="G268" s="813"/>
      <c r="H268" s="813"/>
      <c r="I268" s="813"/>
      <c r="J268" s="813"/>
      <c r="K268" s="813"/>
    </row>
    <row r="269" spans="1:11" s="815" customFormat="1">
      <c r="A269" s="813"/>
      <c r="B269" s="812"/>
      <c r="C269" s="858"/>
      <c r="E269" s="813"/>
      <c r="F269" s="813"/>
      <c r="G269" s="813"/>
      <c r="H269" s="813"/>
      <c r="I269" s="813"/>
      <c r="J269" s="813"/>
      <c r="K269" s="813"/>
    </row>
    <row r="270" spans="1:11" s="815" customFormat="1">
      <c r="A270" s="813"/>
      <c r="B270" s="812"/>
      <c r="C270" s="858"/>
      <c r="E270" s="813"/>
      <c r="F270" s="813"/>
      <c r="G270" s="813"/>
      <c r="H270" s="813"/>
      <c r="I270" s="813"/>
      <c r="J270" s="813"/>
      <c r="K270" s="813"/>
    </row>
    <row r="271" spans="1:11" s="815" customFormat="1">
      <c r="A271" s="813"/>
      <c r="B271" s="812"/>
      <c r="C271" s="858"/>
      <c r="E271" s="813"/>
      <c r="F271" s="813"/>
      <c r="G271" s="813"/>
      <c r="H271" s="813"/>
      <c r="I271" s="813"/>
      <c r="J271" s="813"/>
      <c r="K271" s="813"/>
    </row>
    <row r="272" spans="1:11" s="815" customFormat="1">
      <c r="A272" s="813"/>
      <c r="B272" s="812"/>
      <c r="C272" s="858"/>
      <c r="E272" s="813"/>
      <c r="F272" s="813"/>
      <c r="G272" s="813"/>
      <c r="H272" s="813"/>
      <c r="I272" s="813"/>
      <c r="J272" s="813"/>
      <c r="K272" s="813"/>
    </row>
    <row r="273" spans="1:11" s="815" customFormat="1">
      <c r="A273" s="813"/>
      <c r="B273" s="812"/>
      <c r="C273" s="858"/>
      <c r="E273" s="813"/>
      <c r="F273" s="813"/>
      <c r="G273" s="813"/>
      <c r="H273" s="813"/>
      <c r="I273" s="813"/>
      <c r="J273" s="813"/>
      <c r="K273" s="813"/>
    </row>
    <row r="274" spans="1:11" s="815" customFormat="1">
      <c r="A274" s="813"/>
      <c r="B274" s="812"/>
      <c r="C274" s="858"/>
      <c r="E274" s="813"/>
      <c r="F274" s="813"/>
      <c r="G274" s="813"/>
      <c r="H274" s="813"/>
      <c r="I274" s="813"/>
      <c r="J274" s="813"/>
      <c r="K274" s="813"/>
    </row>
    <row r="275" spans="1:11" s="815" customFormat="1">
      <c r="A275" s="813"/>
      <c r="B275" s="812"/>
      <c r="C275" s="858"/>
      <c r="E275" s="813"/>
      <c r="F275" s="813"/>
      <c r="G275" s="813"/>
      <c r="H275" s="813"/>
      <c r="I275" s="813"/>
      <c r="J275" s="813"/>
      <c r="K275" s="813"/>
    </row>
    <row r="276" spans="1:11" s="815" customFormat="1">
      <c r="A276" s="813"/>
      <c r="B276" s="812"/>
      <c r="C276" s="858"/>
      <c r="E276" s="813"/>
      <c r="F276" s="813"/>
      <c r="G276" s="813"/>
      <c r="H276" s="813"/>
      <c r="I276" s="813"/>
      <c r="J276" s="813"/>
      <c r="K276" s="813"/>
    </row>
    <row r="277" spans="1:11" s="815" customFormat="1">
      <c r="A277" s="813"/>
      <c r="B277" s="812"/>
      <c r="C277" s="858"/>
      <c r="E277" s="813"/>
      <c r="F277" s="813"/>
      <c r="G277" s="813"/>
      <c r="H277" s="813"/>
      <c r="I277" s="813"/>
      <c r="J277" s="813"/>
      <c r="K277" s="813"/>
    </row>
    <row r="278" spans="1:11" s="815" customFormat="1">
      <c r="A278" s="813"/>
      <c r="B278" s="812"/>
      <c r="C278" s="858"/>
      <c r="E278" s="813"/>
      <c r="F278" s="813"/>
      <c r="G278" s="813"/>
      <c r="H278" s="813"/>
      <c r="I278" s="813"/>
      <c r="J278" s="813"/>
      <c r="K278" s="813"/>
    </row>
    <row r="279" spans="1:11" s="815" customFormat="1">
      <c r="A279" s="813"/>
      <c r="B279" s="812"/>
      <c r="C279" s="858"/>
      <c r="E279" s="813"/>
      <c r="F279" s="813"/>
      <c r="G279" s="813"/>
      <c r="H279" s="813"/>
      <c r="I279" s="813"/>
      <c r="J279" s="813"/>
      <c r="K279" s="813"/>
    </row>
    <row r="280" spans="1:11" s="815" customFormat="1">
      <c r="A280" s="813"/>
      <c r="B280" s="812"/>
      <c r="C280" s="858"/>
      <c r="E280" s="813"/>
      <c r="F280" s="813"/>
      <c r="G280" s="813"/>
      <c r="H280" s="813"/>
      <c r="I280" s="813"/>
      <c r="J280" s="813"/>
      <c r="K280" s="813"/>
    </row>
    <row r="281" spans="1:11" s="815" customFormat="1">
      <c r="A281" s="813"/>
      <c r="B281" s="812"/>
      <c r="C281" s="858"/>
      <c r="E281" s="813"/>
      <c r="F281" s="813"/>
      <c r="G281" s="813"/>
      <c r="H281" s="813"/>
      <c r="I281" s="813"/>
      <c r="J281" s="813"/>
      <c r="K281" s="813"/>
    </row>
    <row r="282" spans="1:11" s="815" customFormat="1">
      <c r="A282" s="813"/>
      <c r="B282" s="812"/>
      <c r="C282" s="858"/>
      <c r="E282" s="813"/>
      <c r="F282" s="813"/>
      <c r="G282" s="813"/>
      <c r="H282" s="813"/>
      <c r="I282" s="813"/>
      <c r="J282" s="813"/>
      <c r="K282" s="813"/>
    </row>
    <row r="283" spans="1:11" s="815" customFormat="1">
      <c r="A283" s="813"/>
      <c r="B283" s="812"/>
      <c r="C283" s="858"/>
      <c r="E283" s="813"/>
      <c r="F283" s="813"/>
      <c r="G283" s="813"/>
      <c r="H283" s="813"/>
      <c r="I283" s="813"/>
      <c r="J283" s="813"/>
      <c r="K283" s="813"/>
    </row>
    <row r="284" spans="1:11" s="815" customFormat="1">
      <c r="A284" s="813"/>
      <c r="B284" s="812"/>
      <c r="C284" s="858"/>
      <c r="E284" s="813"/>
      <c r="F284" s="813"/>
      <c r="G284" s="813"/>
      <c r="H284" s="813"/>
      <c r="I284" s="813"/>
      <c r="J284" s="813"/>
      <c r="K284" s="813"/>
    </row>
    <row r="285" spans="1:11" s="815" customFormat="1">
      <c r="A285" s="813"/>
      <c r="B285" s="812"/>
      <c r="C285" s="858"/>
      <c r="E285" s="813"/>
      <c r="F285" s="813"/>
      <c r="G285" s="813"/>
      <c r="H285" s="813"/>
      <c r="I285" s="813"/>
      <c r="J285" s="813"/>
      <c r="K285" s="813"/>
    </row>
    <row r="286" spans="1:11" s="815" customFormat="1">
      <c r="A286" s="813"/>
      <c r="B286" s="812"/>
      <c r="C286" s="858"/>
      <c r="E286" s="813"/>
      <c r="F286" s="813"/>
      <c r="G286" s="813"/>
      <c r="H286" s="813"/>
      <c r="I286" s="813"/>
      <c r="J286" s="813"/>
      <c r="K286" s="813"/>
    </row>
    <row r="287" spans="1:11" s="815" customFormat="1">
      <c r="A287" s="813"/>
      <c r="B287" s="812"/>
      <c r="C287" s="858"/>
      <c r="E287" s="813"/>
      <c r="F287" s="813"/>
      <c r="G287" s="813"/>
      <c r="H287" s="813"/>
      <c r="I287" s="813"/>
      <c r="J287" s="813"/>
      <c r="K287" s="813"/>
    </row>
    <row r="288" spans="1:11" s="815" customFormat="1">
      <c r="A288" s="813"/>
      <c r="B288" s="812"/>
      <c r="C288" s="858"/>
      <c r="E288" s="813"/>
      <c r="F288" s="813"/>
      <c r="G288" s="813"/>
      <c r="H288" s="813"/>
      <c r="I288" s="813"/>
      <c r="J288" s="813"/>
      <c r="K288" s="813"/>
    </row>
    <row r="289" spans="1:11" s="815" customFormat="1">
      <c r="A289" s="813"/>
      <c r="B289" s="812"/>
      <c r="C289" s="858"/>
      <c r="E289" s="813"/>
      <c r="F289" s="813"/>
      <c r="G289" s="813"/>
      <c r="H289" s="813"/>
      <c r="I289" s="813"/>
      <c r="J289" s="813"/>
      <c r="K289" s="813"/>
    </row>
    <row r="290" spans="1:11" s="815" customFormat="1">
      <c r="A290" s="813"/>
      <c r="B290" s="812"/>
      <c r="C290" s="858"/>
      <c r="E290" s="813"/>
      <c r="F290" s="813"/>
      <c r="G290" s="813"/>
      <c r="H290" s="813"/>
      <c r="I290" s="813"/>
      <c r="J290" s="813"/>
      <c r="K290" s="813"/>
    </row>
    <row r="291" spans="1:11" s="815" customFormat="1">
      <c r="A291" s="813"/>
      <c r="B291" s="812"/>
      <c r="C291" s="858"/>
      <c r="E291" s="813"/>
      <c r="F291" s="813"/>
      <c r="G291" s="813"/>
      <c r="H291" s="813"/>
      <c r="I291" s="813"/>
      <c r="J291" s="813"/>
      <c r="K291" s="813"/>
    </row>
    <row r="292" spans="1:11" s="815" customFormat="1">
      <c r="A292" s="813"/>
      <c r="B292" s="812"/>
      <c r="C292" s="858"/>
      <c r="E292" s="813"/>
      <c r="F292" s="813"/>
      <c r="G292" s="813"/>
      <c r="H292" s="813"/>
      <c r="I292" s="813"/>
      <c r="J292" s="813"/>
      <c r="K292" s="813"/>
    </row>
    <row r="293" spans="1:11" s="815" customFormat="1">
      <c r="A293" s="813"/>
      <c r="B293" s="812"/>
      <c r="C293" s="858"/>
      <c r="E293" s="813"/>
      <c r="F293" s="813"/>
      <c r="G293" s="813"/>
      <c r="H293" s="813"/>
      <c r="I293" s="813"/>
      <c r="J293" s="813"/>
      <c r="K293" s="813"/>
    </row>
    <row r="294" spans="1:11" s="815" customFormat="1">
      <c r="A294" s="813"/>
      <c r="B294" s="812"/>
      <c r="C294" s="858"/>
      <c r="E294" s="813"/>
      <c r="F294" s="813"/>
      <c r="G294" s="813"/>
      <c r="H294" s="813"/>
      <c r="I294" s="813"/>
      <c r="J294" s="813"/>
      <c r="K294" s="813"/>
    </row>
    <row r="295" spans="1:11" s="815" customFormat="1">
      <c r="A295" s="813"/>
      <c r="B295" s="812"/>
      <c r="C295" s="858"/>
      <c r="E295" s="813"/>
      <c r="F295" s="813"/>
      <c r="G295" s="813"/>
      <c r="H295" s="813"/>
      <c r="I295" s="813"/>
      <c r="J295" s="813"/>
      <c r="K295" s="813"/>
    </row>
    <row r="296" spans="1:11" s="815" customFormat="1">
      <c r="A296" s="813"/>
      <c r="B296" s="812"/>
      <c r="C296" s="858"/>
      <c r="E296" s="813"/>
      <c r="F296" s="813"/>
      <c r="G296" s="813"/>
      <c r="H296" s="813"/>
      <c r="I296" s="813"/>
      <c r="J296" s="813"/>
      <c r="K296" s="813"/>
    </row>
    <row r="297" spans="1:11" s="815" customFormat="1">
      <c r="A297" s="813"/>
      <c r="B297" s="812"/>
      <c r="C297" s="858"/>
      <c r="E297" s="813"/>
      <c r="F297" s="813"/>
      <c r="G297" s="813"/>
      <c r="H297" s="813"/>
      <c r="I297" s="813"/>
      <c r="J297" s="813"/>
      <c r="K297" s="813"/>
    </row>
    <row r="298" spans="1:11" s="815" customFormat="1">
      <c r="A298" s="813"/>
      <c r="B298" s="812"/>
      <c r="C298" s="858"/>
      <c r="E298" s="813"/>
      <c r="F298" s="813"/>
      <c r="G298" s="813"/>
      <c r="H298" s="813"/>
      <c r="I298" s="813"/>
      <c r="J298" s="813"/>
      <c r="K298" s="813"/>
    </row>
    <row r="299" spans="1:11" s="815" customFormat="1">
      <c r="A299" s="813"/>
      <c r="B299" s="812"/>
      <c r="C299" s="858"/>
      <c r="E299" s="813"/>
      <c r="F299" s="813"/>
      <c r="G299" s="813"/>
      <c r="H299" s="813"/>
      <c r="I299" s="813"/>
      <c r="J299" s="813"/>
      <c r="K299" s="813"/>
    </row>
    <row r="300" spans="1:11" s="815" customFormat="1">
      <c r="A300" s="813"/>
      <c r="B300" s="812"/>
      <c r="C300" s="858"/>
      <c r="E300" s="813"/>
      <c r="F300" s="813"/>
      <c r="G300" s="813"/>
      <c r="H300" s="813"/>
      <c r="I300" s="813"/>
      <c r="J300" s="813"/>
      <c r="K300" s="813"/>
    </row>
    <row r="301" spans="1:11" s="815" customFormat="1">
      <c r="A301" s="813"/>
      <c r="B301" s="812"/>
      <c r="C301" s="858"/>
      <c r="E301" s="813"/>
      <c r="F301" s="813"/>
      <c r="G301" s="813"/>
      <c r="H301" s="813"/>
      <c r="I301" s="813"/>
      <c r="J301" s="813"/>
      <c r="K301" s="813"/>
    </row>
    <row r="302" spans="1:11" s="815" customFormat="1">
      <c r="A302" s="813"/>
      <c r="B302" s="812"/>
      <c r="C302" s="858"/>
      <c r="E302" s="813"/>
      <c r="F302" s="813"/>
      <c r="G302" s="813"/>
      <c r="H302" s="813"/>
      <c r="I302" s="813"/>
      <c r="J302" s="813"/>
      <c r="K302" s="813"/>
    </row>
    <row r="303" spans="1:11" s="815" customFormat="1">
      <c r="A303" s="813"/>
      <c r="B303" s="812"/>
      <c r="C303" s="858"/>
      <c r="E303" s="813"/>
      <c r="F303" s="813"/>
      <c r="G303" s="813"/>
      <c r="H303" s="813"/>
      <c r="I303" s="813"/>
      <c r="J303" s="813"/>
      <c r="K303" s="813"/>
    </row>
    <row r="304" spans="1:11" s="815" customFormat="1">
      <c r="A304" s="813"/>
      <c r="B304" s="812"/>
      <c r="C304" s="858"/>
      <c r="E304" s="813"/>
      <c r="F304" s="813"/>
      <c r="G304" s="813"/>
      <c r="H304" s="813"/>
      <c r="I304" s="813"/>
      <c r="J304" s="813"/>
      <c r="K304" s="813"/>
    </row>
    <row r="305" spans="1:11" s="815" customFormat="1">
      <c r="A305" s="813"/>
      <c r="B305" s="812"/>
      <c r="C305" s="858"/>
      <c r="E305" s="813"/>
      <c r="F305" s="813"/>
      <c r="G305" s="813"/>
      <c r="H305" s="813"/>
      <c r="I305" s="813"/>
      <c r="J305" s="813"/>
      <c r="K305" s="813"/>
    </row>
    <row r="306" spans="1:11" s="815" customFormat="1">
      <c r="A306" s="813"/>
      <c r="B306" s="812"/>
      <c r="C306" s="858"/>
      <c r="E306" s="813"/>
      <c r="F306" s="813"/>
      <c r="G306" s="813"/>
      <c r="H306" s="813"/>
      <c r="I306" s="813"/>
      <c r="J306" s="813"/>
      <c r="K306" s="813"/>
    </row>
    <row r="307" spans="1:11" s="815" customFormat="1">
      <c r="A307" s="813"/>
      <c r="B307" s="812"/>
      <c r="C307" s="858"/>
      <c r="E307" s="813"/>
      <c r="F307" s="813"/>
      <c r="G307" s="813"/>
      <c r="H307" s="813"/>
      <c r="I307" s="813"/>
      <c r="J307" s="813"/>
      <c r="K307" s="813"/>
    </row>
    <row r="308" spans="1:11" s="815" customFormat="1">
      <c r="A308" s="813"/>
      <c r="B308" s="812"/>
      <c r="C308" s="858"/>
      <c r="E308" s="813"/>
      <c r="F308" s="813"/>
      <c r="G308" s="813"/>
      <c r="H308" s="813"/>
      <c r="I308" s="813"/>
      <c r="J308" s="813"/>
      <c r="K308" s="813"/>
    </row>
    <row r="309" spans="1:11" s="815" customFormat="1">
      <c r="A309" s="813"/>
      <c r="B309" s="812"/>
      <c r="C309" s="858"/>
      <c r="E309" s="813"/>
      <c r="F309" s="813"/>
      <c r="G309" s="813"/>
      <c r="H309" s="813"/>
      <c r="I309" s="813"/>
      <c r="J309" s="813"/>
      <c r="K309" s="813"/>
    </row>
    <row r="310" spans="1:11" s="815" customFormat="1">
      <c r="A310" s="813"/>
      <c r="B310" s="812"/>
      <c r="C310" s="858"/>
      <c r="E310" s="813"/>
      <c r="F310" s="813"/>
      <c r="G310" s="813"/>
      <c r="H310" s="813"/>
      <c r="I310" s="813"/>
      <c r="J310" s="813"/>
      <c r="K310" s="813"/>
    </row>
    <row r="311" spans="1:11" s="815" customFormat="1">
      <c r="A311" s="813"/>
      <c r="B311" s="812"/>
      <c r="C311" s="858"/>
      <c r="E311" s="813"/>
      <c r="F311" s="813"/>
      <c r="G311" s="813"/>
      <c r="H311" s="813"/>
      <c r="I311" s="813"/>
      <c r="J311" s="813"/>
      <c r="K311" s="813"/>
    </row>
    <row r="312" spans="1:11" s="815" customFormat="1">
      <c r="A312" s="813"/>
      <c r="B312" s="812"/>
      <c r="C312" s="858"/>
      <c r="E312" s="813"/>
      <c r="F312" s="813"/>
      <c r="G312" s="813"/>
      <c r="H312" s="813"/>
      <c r="I312" s="813"/>
      <c r="J312" s="813"/>
      <c r="K312" s="813"/>
    </row>
    <row r="313" spans="1:11" s="815" customFormat="1">
      <c r="A313" s="813"/>
      <c r="B313" s="812"/>
      <c r="C313" s="858"/>
      <c r="E313" s="813"/>
      <c r="F313" s="813"/>
      <c r="G313" s="813"/>
      <c r="H313" s="813"/>
      <c r="I313" s="813"/>
      <c r="J313" s="813"/>
      <c r="K313" s="813"/>
    </row>
    <row r="314" spans="1:11" s="815" customFormat="1">
      <c r="A314" s="813"/>
      <c r="B314" s="812"/>
      <c r="C314" s="858"/>
      <c r="E314" s="813"/>
      <c r="F314" s="813"/>
      <c r="G314" s="813"/>
      <c r="H314" s="813"/>
      <c r="I314" s="813"/>
      <c r="J314" s="813"/>
      <c r="K314" s="813"/>
    </row>
    <row r="315" spans="1:11" s="815" customFormat="1">
      <c r="A315" s="813"/>
      <c r="B315" s="812"/>
      <c r="C315" s="858"/>
      <c r="E315" s="813"/>
      <c r="F315" s="813"/>
      <c r="G315" s="813"/>
      <c r="H315" s="813"/>
      <c r="I315" s="813"/>
      <c r="J315" s="813"/>
      <c r="K315" s="813"/>
    </row>
    <row r="316" spans="1:11" s="815" customFormat="1">
      <c r="A316" s="813"/>
      <c r="B316" s="812"/>
      <c r="C316" s="858"/>
      <c r="E316" s="813"/>
      <c r="F316" s="813"/>
      <c r="G316" s="813"/>
      <c r="H316" s="813"/>
      <c r="I316" s="813"/>
      <c r="J316" s="813"/>
      <c r="K316" s="813"/>
    </row>
    <row r="317" spans="1:11" s="815" customFormat="1">
      <c r="A317" s="813"/>
      <c r="B317" s="812"/>
      <c r="C317" s="858"/>
      <c r="E317" s="813"/>
      <c r="F317" s="813"/>
      <c r="G317" s="813"/>
      <c r="H317" s="813"/>
      <c r="I317" s="813"/>
      <c r="J317" s="813"/>
      <c r="K317" s="813"/>
    </row>
    <row r="318" spans="1:11" s="815" customFormat="1">
      <c r="A318" s="813"/>
      <c r="B318" s="812"/>
      <c r="C318" s="858"/>
      <c r="E318" s="813"/>
      <c r="F318" s="813"/>
      <c r="G318" s="813"/>
      <c r="H318" s="813"/>
      <c r="I318" s="813"/>
      <c r="J318" s="813"/>
      <c r="K318" s="813"/>
    </row>
    <row r="319" spans="1:11" s="815" customFormat="1">
      <c r="A319" s="813"/>
      <c r="B319" s="812"/>
      <c r="C319" s="858"/>
      <c r="E319" s="813"/>
      <c r="F319" s="813"/>
      <c r="G319" s="813"/>
      <c r="H319" s="813"/>
      <c r="I319" s="813"/>
      <c r="J319" s="813"/>
      <c r="K319" s="813"/>
    </row>
    <row r="320" spans="1:11" s="815" customFormat="1">
      <c r="A320" s="813"/>
      <c r="B320" s="812"/>
      <c r="C320" s="858"/>
      <c r="E320" s="813"/>
      <c r="F320" s="813"/>
      <c r="G320" s="813"/>
      <c r="H320" s="813"/>
      <c r="I320" s="813"/>
      <c r="J320" s="813"/>
      <c r="K320" s="813"/>
    </row>
    <row r="321" spans="1:11" s="815" customFormat="1">
      <c r="A321" s="813"/>
      <c r="B321" s="812"/>
      <c r="C321" s="858"/>
      <c r="E321" s="813"/>
      <c r="F321" s="813"/>
      <c r="G321" s="813"/>
      <c r="H321" s="813"/>
      <c r="I321" s="813"/>
      <c r="J321" s="813"/>
      <c r="K321" s="813"/>
    </row>
    <row r="322" spans="1:11" s="815" customFormat="1">
      <c r="A322" s="813"/>
      <c r="B322" s="812"/>
      <c r="C322" s="858"/>
      <c r="E322" s="813"/>
      <c r="F322" s="813"/>
      <c r="G322" s="813"/>
      <c r="H322" s="813"/>
      <c r="I322" s="813"/>
      <c r="J322" s="813"/>
      <c r="K322" s="813"/>
    </row>
    <row r="323" spans="1:11" s="815" customFormat="1">
      <c r="A323" s="813"/>
      <c r="B323" s="812"/>
      <c r="C323" s="858"/>
      <c r="E323" s="813"/>
      <c r="F323" s="813"/>
      <c r="G323" s="813"/>
      <c r="H323" s="813"/>
      <c r="I323" s="813"/>
      <c r="J323" s="813"/>
      <c r="K323" s="813"/>
    </row>
    <row r="324" spans="1:11" s="815" customFormat="1">
      <c r="A324" s="813"/>
      <c r="B324" s="812"/>
      <c r="C324" s="858"/>
      <c r="E324" s="813"/>
      <c r="F324" s="813"/>
      <c r="G324" s="813"/>
      <c r="H324" s="813"/>
      <c r="I324" s="813"/>
      <c r="J324" s="813"/>
      <c r="K324" s="813"/>
    </row>
    <row r="325" spans="1:11" s="815" customFormat="1">
      <c r="A325" s="813"/>
      <c r="B325" s="812"/>
      <c r="C325" s="858"/>
      <c r="E325" s="813"/>
      <c r="F325" s="813"/>
      <c r="G325" s="813"/>
      <c r="H325" s="813"/>
      <c r="I325" s="813"/>
      <c r="J325" s="813"/>
      <c r="K325" s="813"/>
    </row>
    <row r="326" spans="1:11" s="815" customFormat="1">
      <c r="A326" s="813"/>
      <c r="B326" s="812"/>
      <c r="C326" s="858"/>
      <c r="E326" s="813"/>
      <c r="F326" s="813"/>
      <c r="G326" s="813"/>
      <c r="H326" s="813"/>
      <c r="I326" s="813"/>
      <c r="J326" s="813"/>
      <c r="K326" s="813"/>
    </row>
    <row r="327" spans="1:11" s="815" customFormat="1">
      <c r="A327" s="813"/>
      <c r="B327" s="812"/>
      <c r="C327" s="858"/>
      <c r="E327" s="813"/>
      <c r="F327" s="813"/>
      <c r="G327" s="813"/>
      <c r="H327" s="813"/>
      <c r="I327" s="813"/>
      <c r="J327" s="813"/>
      <c r="K327" s="813"/>
    </row>
    <row r="328" spans="1:11" s="815" customFormat="1">
      <c r="A328" s="813"/>
      <c r="B328" s="812"/>
      <c r="C328" s="858"/>
      <c r="E328" s="813"/>
      <c r="F328" s="813"/>
      <c r="G328" s="813"/>
      <c r="H328" s="813"/>
      <c r="I328" s="813"/>
      <c r="J328" s="813"/>
      <c r="K328" s="813"/>
    </row>
    <row r="329" spans="1:11" s="815" customFormat="1">
      <c r="A329" s="813"/>
      <c r="B329" s="812"/>
      <c r="C329" s="858"/>
      <c r="E329" s="813"/>
      <c r="F329" s="813"/>
      <c r="G329" s="813"/>
      <c r="H329" s="813"/>
      <c r="I329" s="813"/>
      <c r="J329" s="813"/>
      <c r="K329" s="813"/>
    </row>
    <row r="330" spans="1:11" s="815" customFormat="1">
      <c r="A330" s="813"/>
      <c r="B330" s="812"/>
      <c r="C330" s="858"/>
      <c r="E330" s="813"/>
      <c r="F330" s="813"/>
      <c r="G330" s="813"/>
      <c r="H330" s="813"/>
      <c r="I330" s="813"/>
      <c r="J330" s="813"/>
      <c r="K330" s="813"/>
    </row>
    <row r="331" spans="1:11" s="815" customFormat="1">
      <c r="A331" s="813"/>
      <c r="B331" s="812"/>
      <c r="C331" s="858"/>
      <c r="E331" s="813"/>
      <c r="F331" s="813"/>
      <c r="G331" s="813"/>
      <c r="H331" s="813"/>
      <c r="I331" s="813"/>
      <c r="J331" s="813"/>
      <c r="K331" s="813"/>
    </row>
    <row r="332" spans="1:11" s="815" customFormat="1">
      <c r="A332" s="813"/>
      <c r="B332" s="812"/>
      <c r="C332" s="858"/>
      <c r="E332" s="813"/>
      <c r="F332" s="813"/>
      <c r="G332" s="813"/>
      <c r="H332" s="813"/>
      <c r="I332" s="813"/>
      <c r="J332" s="813"/>
      <c r="K332" s="813"/>
    </row>
    <row r="333" spans="1:11" s="815" customFormat="1">
      <c r="A333" s="813"/>
      <c r="B333" s="812"/>
      <c r="C333" s="858"/>
      <c r="E333" s="813"/>
      <c r="F333" s="813"/>
      <c r="G333" s="813"/>
      <c r="H333" s="813"/>
      <c r="I333" s="813"/>
      <c r="J333" s="813"/>
      <c r="K333" s="813"/>
    </row>
    <row r="334" spans="1:11" s="815" customFormat="1">
      <c r="A334" s="813"/>
      <c r="B334" s="812"/>
      <c r="C334" s="858"/>
      <c r="E334" s="813"/>
      <c r="F334" s="813"/>
      <c r="G334" s="813"/>
      <c r="H334" s="813"/>
      <c r="I334" s="813"/>
      <c r="J334" s="813"/>
      <c r="K334" s="813"/>
    </row>
    <row r="335" spans="1:11" s="815" customFormat="1">
      <c r="A335" s="813"/>
      <c r="B335" s="812"/>
      <c r="C335" s="858"/>
      <c r="E335" s="813"/>
      <c r="F335" s="813"/>
      <c r="G335" s="813"/>
      <c r="H335" s="813"/>
      <c r="I335" s="813"/>
      <c r="J335" s="813"/>
      <c r="K335" s="813"/>
    </row>
    <row r="336" spans="1:11" s="815" customFormat="1">
      <c r="A336" s="813"/>
      <c r="B336" s="812"/>
      <c r="C336" s="858"/>
      <c r="E336" s="813"/>
      <c r="F336" s="813"/>
      <c r="G336" s="813"/>
      <c r="H336" s="813"/>
      <c r="I336" s="813"/>
      <c r="J336" s="813"/>
      <c r="K336" s="813"/>
    </row>
    <row r="337" spans="1:11" s="815" customFormat="1">
      <c r="A337" s="813"/>
      <c r="B337" s="812"/>
      <c r="C337" s="858"/>
      <c r="E337" s="813"/>
      <c r="F337" s="813"/>
      <c r="G337" s="813"/>
      <c r="H337" s="813"/>
      <c r="I337" s="813"/>
      <c r="J337" s="813"/>
      <c r="K337" s="813"/>
    </row>
    <row r="338" spans="1:11" s="815" customFormat="1">
      <c r="A338" s="813"/>
      <c r="B338" s="812"/>
      <c r="C338" s="858"/>
      <c r="E338" s="813"/>
      <c r="F338" s="813"/>
      <c r="G338" s="813"/>
      <c r="H338" s="813"/>
      <c r="I338" s="813"/>
      <c r="J338" s="813"/>
      <c r="K338" s="813"/>
    </row>
    <row r="339" spans="1:11" s="815" customFormat="1">
      <c r="A339" s="813"/>
      <c r="B339" s="812"/>
      <c r="C339" s="858"/>
      <c r="E339" s="813"/>
      <c r="F339" s="813"/>
      <c r="G339" s="813"/>
      <c r="H339" s="813"/>
      <c r="I339" s="813"/>
      <c r="J339" s="813"/>
      <c r="K339" s="813"/>
    </row>
    <row r="340" spans="1:11" s="815" customFormat="1">
      <c r="A340" s="813"/>
      <c r="B340" s="812"/>
      <c r="C340" s="858"/>
      <c r="E340" s="813"/>
      <c r="F340" s="813"/>
      <c r="G340" s="813"/>
      <c r="H340" s="813"/>
      <c r="I340" s="813"/>
      <c r="J340" s="813"/>
      <c r="K340" s="813"/>
    </row>
    <row r="341" spans="1:11" s="815" customFormat="1">
      <c r="A341" s="813"/>
      <c r="B341" s="812"/>
      <c r="C341" s="858"/>
      <c r="E341" s="813"/>
      <c r="F341" s="813"/>
      <c r="G341" s="813"/>
      <c r="H341" s="813"/>
      <c r="I341" s="813"/>
      <c r="J341" s="813"/>
      <c r="K341" s="813"/>
    </row>
    <row r="342" spans="1:11" s="815" customFormat="1">
      <c r="A342" s="813"/>
      <c r="B342" s="812"/>
      <c r="C342" s="858"/>
      <c r="E342" s="813"/>
      <c r="F342" s="813"/>
      <c r="G342" s="813"/>
      <c r="H342" s="813"/>
      <c r="I342" s="813"/>
      <c r="J342" s="813"/>
      <c r="K342" s="813"/>
    </row>
    <row r="343" spans="1:11" s="815" customFormat="1">
      <c r="A343" s="813"/>
      <c r="B343" s="812"/>
      <c r="C343" s="858"/>
      <c r="E343" s="813"/>
      <c r="F343" s="813"/>
      <c r="G343" s="813"/>
      <c r="H343" s="813"/>
      <c r="I343" s="813"/>
      <c r="J343" s="813"/>
      <c r="K343" s="813"/>
    </row>
    <row r="344" spans="1:11" s="815" customFormat="1">
      <c r="A344" s="813"/>
      <c r="B344" s="812"/>
      <c r="C344" s="858"/>
      <c r="E344" s="813"/>
      <c r="F344" s="813"/>
      <c r="G344" s="813"/>
      <c r="H344" s="813"/>
      <c r="I344" s="813"/>
      <c r="J344" s="813"/>
      <c r="K344" s="813"/>
    </row>
    <row r="345" spans="1:11" s="815" customFormat="1">
      <c r="A345" s="813"/>
      <c r="B345" s="812"/>
      <c r="C345" s="858"/>
      <c r="E345" s="813"/>
      <c r="F345" s="813"/>
      <c r="G345" s="813"/>
      <c r="H345" s="813"/>
      <c r="I345" s="813"/>
      <c r="J345" s="813"/>
      <c r="K345" s="813"/>
    </row>
    <row r="346" spans="1:11" s="815" customFormat="1">
      <c r="A346" s="813"/>
      <c r="B346" s="812"/>
      <c r="C346" s="858"/>
      <c r="E346" s="813"/>
      <c r="F346" s="813"/>
      <c r="G346" s="813"/>
      <c r="H346" s="813"/>
      <c r="I346" s="813"/>
      <c r="J346" s="813"/>
      <c r="K346" s="813"/>
    </row>
    <row r="347" spans="1:11" s="815" customFormat="1">
      <c r="A347" s="813"/>
      <c r="B347" s="812"/>
      <c r="C347" s="858"/>
      <c r="E347" s="813"/>
      <c r="F347" s="813"/>
      <c r="G347" s="813"/>
      <c r="H347" s="813"/>
      <c r="I347" s="813"/>
      <c r="J347" s="813"/>
      <c r="K347" s="813"/>
    </row>
    <row r="348" spans="1:11" s="815" customFormat="1">
      <c r="A348" s="813"/>
      <c r="B348" s="812"/>
      <c r="C348" s="858"/>
      <c r="E348" s="813"/>
      <c r="F348" s="813"/>
      <c r="G348" s="813"/>
      <c r="H348" s="813"/>
      <c r="I348" s="813"/>
      <c r="J348" s="813"/>
      <c r="K348" s="813"/>
    </row>
    <row r="349" spans="1:11" s="815" customFormat="1">
      <c r="A349" s="813"/>
      <c r="B349" s="812"/>
      <c r="C349" s="858"/>
      <c r="E349" s="813"/>
      <c r="F349" s="813"/>
      <c r="G349" s="813"/>
      <c r="H349" s="813"/>
      <c r="I349" s="813"/>
      <c r="J349" s="813"/>
      <c r="K349" s="813"/>
    </row>
    <row r="350" spans="1:11" s="815" customFormat="1">
      <c r="A350" s="813"/>
      <c r="B350" s="812"/>
      <c r="C350" s="858"/>
      <c r="E350" s="813"/>
      <c r="F350" s="813"/>
      <c r="G350" s="813"/>
      <c r="H350" s="813"/>
      <c r="I350" s="813"/>
      <c r="J350" s="813"/>
      <c r="K350" s="813"/>
    </row>
    <row r="351" spans="1:11" s="815" customFormat="1">
      <c r="A351" s="813"/>
      <c r="B351" s="812"/>
      <c r="C351" s="858"/>
      <c r="E351" s="813"/>
      <c r="F351" s="813"/>
      <c r="G351" s="813"/>
      <c r="H351" s="813"/>
      <c r="I351" s="813"/>
      <c r="J351" s="813"/>
      <c r="K351" s="813"/>
    </row>
    <row r="352" spans="1:11" s="815" customFormat="1">
      <c r="A352" s="813"/>
      <c r="B352" s="812"/>
      <c r="C352" s="858"/>
      <c r="E352" s="813"/>
      <c r="F352" s="813"/>
      <c r="G352" s="813"/>
      <c r="H352" s="813"/>
      <c r="I352" s="813"/>
      <c r="J352" s="813"/>
      <c r="K352" s="813"/>
    </row>
    <row r="353" spans="1:11" s="815" customFormat="1">
      <c r="A353" s="813"/>
      <c r="B353" s="812"/>
      <c r="C353" s="858"/>
      <c r="E353" s="813"/>
      <c r="F353" s="813"/>
      <c r="G353" s="813"/>
      <c r="H353" s="813"/>
      <c r="I353" s="813"/>
      <c r="J353" s="813"/>
      <c r="K353" s="813"/>
    </row>
    <row r="354" spans="1:11" s="815" customFormat="1">
      <c r="A354" s="813"/>
      <c r="B354" s="812"/>
      <c r="C354" s="858"/>
      <c r="E354" s="813"/>
      <c r="F354" s="813"/>
      <c r="G354" s="813"/>
      <c r="H354" s="813"/>
      <c r="I354" s="813"/>
      <c r="J354" s="813"/>
      <c r="K354" s="813"/>
    </row>
    <row r="355" spans="1:11" s="815" customFormat="1">
      <c r="A355" s="813"/>
      <c r="B355" s="812"/>
      <c r="C355" s="858"/>
      <c r="E355" s="813"/>
      <c r="F355" s="813"/>
      <c r="G355" s="813"/>
      <c r="H355" s="813"/>
      <c r="I355" s="813"/>
      <c r="J355" s="813"/>
      <c r="K355" s="813"/>
    </row>
    <row r="356" spans="1:11" s="815" customFormat="1">
      <c r="A356" s="813"/>
      <c r="B356" s="812"/>
      <c r="C356" s="858"/>
      <c r="E356" s="813"/>
      <c r="F356" s="813"/>
      <c r="G356" s="813"/>
      <c r="H356" s="813"/>
      <c r="I356" s="813"/>
      <c r="J356" s="813"/>
      <c r="K356" s="813"/>
    </row>
    <row r="357" spans="1:11" s="815" customFormat="1">
      <c r="A357" s="813"/>
      <c r="B357" s="812"/>
      <c r="C357" s="858"/>
      <c r="E357" s="813"/>
      <c r="F357" s="813"/>
      <c r="G357" s="813"/>
      <c r="H357" s="813"/>
      <c r="I357" s="813"/>
      <c r="J357" s="813"/>
      <c r="K357" s="813"/>
    </row>
    <row r="358" spans="1:11" s="815" customFormat="1">
      <c r="A358" s="813"/>
      <c r="B358" s="812"/>
      <c r="C358" s="858"/>
      <c r="E358" s="813"/>
      <c r="F358" s="813"/>
      <c r="G358" s="813"/>
      <c r="H358" s="813"/>
      <c r="I358" s="813"/>
      <c r="J358" s="813"/>
      <c r="K358" s="813"/>
    </row>
    <row r="359" spans="1:11" s="815" customFormat="1">
      <c r="A359" s="813"/>
      <c r="B359" s="812"/>
      <c r="C359" s="858"/>
      <c r="E359" s="813"/>
      <c r="F359" s="813"/>
      <c r="G359" s="813"/>
      <c r="H359" s="813"/>
      <c r="I359" s="813"/>
      <c r="J359" s="813"/>
      <c r="K359" s="813"/>
    </row>
    <row r="360" spans="1:11" s="815" customFormat="1">
      <c r="A360" s="813"/>
      <c r="B360" s="812"/>
      <c r="C360" s="858"/>
      <c r="E360" s="813"/>
      <c r="F360" s="813"/>
      <c r="G360" s="813"/>
      <c r="H360" s="813"/>
      <c r="I360" s="813"/>
      <c r="J360" s="813"/>
      <c r="K360" s="813"/>
    </row>
    <row r="361" spans="1:11" s="815" customFormat="1">
      <c r="A361" s="813"/>
      <c r="B361" s="812"/>
      <c r="C361" s="858"/>
      <c r="E361" s="813"/>
      <c r="F361" s="813"/>
      <c r="G361" s="813"/>
      <c r="H361" s="813"/>
      <c r="I361" s="813"/>
      <c r="J361" s="813"/>
      <c r="K361" s="813"/>
    </row>
    <row r="362" spans="1:11" s="815" customFormat="1">
      <c r="A362" s="813"/>
      <c r="B362" s="812"/>
      <c r="C362" s="858"/>
      <c r="E362" s="813"/>
      <c r="F362" s="813"/>
      <c r="G362" s="813"/>
      <c r="H362" s="813"/>
      <c r="I362" s="813"/>
      <c r="J362" s="813"/>
      <c r="K362" s="813"/>
    </row>
    <row r="363" spans="1:11" s="815" customFormat="1">
      <c r="A363" s="813"/>
      <c r="B363" s="812"/>
      <c r="C363" s="858"/>
      <c r="E363" s="813"/>
      <c r="F363" s="813"/>
      <c r="G363" s="813"/>
      <c r="H363" s="813"/>
      <c r="I363" s="813"/>
      <c r="J363" s="813"/>
      <c r="K363" s="813"/>
    </row>
    <row r="364" spans="1:11" s="815" customFormat="1">
      <c r="A364" s="813"/>
      <c r="B364" s="812"/>
      <c r="C364" s="858"/>
      <c r="E364" s="813"/>
      <c r="F364" s="813"/>
      <c r="G364" s="813"/>
      <c r="H364" s="813"/>
      <c r="I364" s="813"/>
      <c r="J364" s="813"/>
      <c r="K364" s="813"/>
    </row>
    <row r="365" spans="1:11" s="815" customFormat="1">
      <c r="A365" s="813"/>
      <c r="B365" s="812"/>
      <c r="C365" s="858"/>
      <c r="E365" s="813"/>
      <c r="F365" s="813"/>
      <c r="G365" s="813"/>
      <c r="H365" s="813"/>
      <c r="I365" s="813"/>
      <c r="J365" s="813"/>
      <c r="K365" s="813"/>
    </row>
    <row r="366" spans="1:11" s="815" customFormat="1">
      <c r="A366" s="813"/>
      <c r="B366" s="812"/>
      <c r="C366" s="858"/>
      <c r="E366" s="813"/>
      <c r="F366" s="813"/>
      <c r="G366" s="813"/>
      <c r="H366" s="813"/>
      <c r="I366" s="813"/>
      <c r="J366" s="813"/>
      <c r="K366" s="813"/>
    </row>
    <row r="367" spans="1:11" s="815" customFormat="1">
      <c r="A367" s="813"/>
      <c r="B367" s="812"/>
      <c r="C367" s="858"/>
      <c r="E367" s="813"/>
      <c r="F367" s="813"/>
      <c r="G367" s="813"/>
      <c r="H367" s="813"/>
      <c r="I367" s="813"/>
      <c r="J367" s="813"/>
      <c r="K367" s="813"/>
    </row>
    <row r="368" spans="1:11" s="815" customFormat="1">
      <c r="A368" s="813"/>
      <c r="B368" s="812"/>
      <c r="C368" s="858"/>
      <c r="E368" s="813"/>
      <c r="F368" s="813"/>
      <c r="G368" s="813"/>
      <c r="H368" s="813"/>
      <c r="I368" s="813"/>
      <c r="J368" s="813"/>
      <c r="K368" s="813"/>
    </row>
    <row r="369" spans="1:11" s="815" customFormat="1">
      <c r="A369" s="813"/>
      <c r="B369" s="812"/>
      <c r="C369" s="858"/>
      <c r="E369" s="813"/>
      <c r="F369" s="813"/>
      <c r="G369" s="813"/>
      <c r="H369" s="813"/>
      <c r="I369" s="813"/>
      <c r="J369" s="813"/>
      <c r="K369" s="813"/>
    </row>
    <row r="370" spans="1:11" s="815" customFormat="1">
      <c r="A370" s="813"/>
      <c r="B370" s="812"/>
      <c r="C370" s="858"/>
      <c r="E370" s="813"/>
      <c r="F370" s="813"/>
      <c r="G370" s="813"/>
      <c r="H370" s="813"/>
      <c r="I370" s="813"/>
      <c r="J370" s="813"/>
      <c r="K370" s="813"/>
    </row>
    <row r="371" spans="1:11" s="815" customFormat="1">
      <c r="A371" s="813"/>
      <c r="B371" s="812"/>
      <c r="C371" s="858"/>
      <c r="E371" s="813"/>
      <c r="F371" s="813"/>
      <c r="G371" s="813"/>
      <c r="H371" s="813"/>
      <c r="I371" s="813"/>
      <c r="J371" s="813"/>
      <c r="K371" s="813"/>
    </row>
    <row r="372" spans="1:11" s="815" customFormat="1">
      <c r="A372" s="813"/>
      <c r="B372" s="812"/>
      <c r="C372" s="858"/>
      <c r="E372" s="813"/>
      <c r="F372" s="813"/>
      <c r="G372" s="813"/>
      <c r="H372" s="813"/>
      <c r="I372" s="813"/>
      <c r="J372" s="813"/>
      <c r="K372" s="813"/>
    </row>
    <row r="373" spans="1:11" s="815" customFormat="1">
      <c r="A373" s="813"/>
      <c r="B373" s="812"/>
      <c r="C373" s="858"/>
      <c r="E373" s="813"/>
      <c r="F373" s="813"/>
      <c r="G373" s="813"/>
      <c r="H373" s="813"/>
      <c r="I373" s="813"/>
      <c r="J373" s="813"/>
      <c r="K373" s="813"/>
    </row>
    <row r="374" spans="1:11" s="815" customFormat="1">
      <c r="A374" s="813"/>
      <c r="B374" s="812"/>
      <c r="C374" s="858"/>
      <c r="E374" s="813"/>
      <c r="F374" s="813"/>
      <c r="G374" s="813"/>
      <c r="H374" s="813"/>
      <c r="I374" s="813"/>
      <c r="J374" s="813"/>
      <c r="K374" s="813"/>
    </row>
    <row r="375" spans="1:11" s="815" customFormat="1">
      <c r="A375" s="813"/>
      <c r="B375" s="812"/>
      <c r="C375" s="858"/>
      <c r="E375" s="813"/>
      <c r="F375" s="813"/>
      <c r="G375" s="813"/>
      <c r="H375" s="813"/>
      <c r="I375" s="813"/>
      <c r="J375" s="813"/>
      <c r="K375" s="813"/>
    </row>
    <row r="376" spans="1:11" s="815" customFormat="1">
      <c r="A376" s="813"/>
      <c r="B376" s="812"/>
      <c r="C376" s="858"/>
      <c r="E376" s="813"/>
      <c r="F376" s="813"/>
      <c r="G376" s="813"/>
      <c r="H376" s="813"/>
      <c r="I376" s="813"/>
      <c r="J376" s="813"/>
      <c r="K376" s="813"/>
    </row>
    <row r="377" spans="1:11" s="815" customFormat="1">
      <c r="A377" s="813"/>
      <c r="B377" s="812"/>
      <c r="C377" s="858"/>
      <c r="E377" s="813"/>
      <c r="F377" s="813"/>
      <c r="G377" s="813"/>
      <c r="H377" s="813"/>
      <c r="I377" s="813"/>
      <c r="J377" s="813"/>
      <c r="K377" s="813"/>
    </row>
    <row r="378" spans="1:11" s="815" customFormat="1">
      <c r="A378" s="813"/>
      <c r="B378" s="812"/>
      <c r="C378" s="858"/>
      <c r="E378" s="813"/>
      <c r="F378" s="813"/>
      <c r="G378" s="813"/>
      <c r="H378" s="813"/>
      <c r="I378" s="813"/>
      <c r="J378" s="813"/>
      <c r="K378" s="813"/>
    </row>
    <row r="379" spans="1:11" s="815" customFormat="1">
      <c r="A379" s="813"/>
      <c r="B379" s="812"/>
      <c r="C379" s="858"/>
      <c r="E379" s="813"/>
      <c r="F379" s="813"/>
      <c r="G379" s="813"/>
      <c r="H379" s="813"/>
      <c r="I379" s="813"/>
      <c r="J379" s="813"/>
      <c r="K379" s="813"/>
    </row>
    <row r="380" spans="1:11" s="815" customFormat="1">
      <c r="A380" s="813"/>
      <c r="B380" s="812"/>
      <c r="C380" s="858"/>
      <c r="E380" s="813"/>
      <c r="F380" s="813"/>
      <c r="G380" s="813"/>
      <c r="H380" s="813"/>
      <c r="I380" s="813"/>
      <c r="J380" s="813"/>
      <c r="K380" s="813"/>
    </row>
    <row r="381" spans="1:11" s="815" customFormat="1">
      <c r="A381" s="813"/>
      <c r="B381" s="812"/>
      <c r="C381" s="858"/>
      <c r="E381" s="813"/>
      <c r="F381" s="813"/>
      <c r="G381" s="813"/>
      <c r="H381" s="813"/>
      <c r="I381" s="813"/>
      <c r="J381" s="813"/>
      <c r="K381" s="813"/>
    </row>
    <row r="382" spans="1:11" s="815" customFormat="1">
      <c r="A382" s="813"/>
      <c r="B382" s="812"/>
      <c r="C382" s="858"/>
      <c r="E382" s="813"/>
      <c r="F382" s="813"/>
      <c r="G382" s="813"/>
      <c r="H382" s="813"/>
      <c r="I382" s="813"/>
      <c r="J382" s="813"/>
      <c r="K382" s="813"/>
    </row>
    <row r="383" spans="1:11" s="815" customFormat="1">
      <c r="A383" s="813"/>
      <c r="B383" s="812"/>
      <c r="C383" s="858"/>
      <c r="E383" s="813"/>
      <c r="F383" s="813"/>
      <c r="G383" s="813"/>
      <c r="H383" s="813"/>
      <c r="I383" s="813"/>
      <c r="J383" s="813"/>
      <c r="K383" s="813"/>
    </row>
    <row r="384" spans="1:11" s="815" customFormat="1">
      <c r="A384" s="813"/>
      <c r="B384" s="812"/>
      <c r="C384" s="858"/>
      <c r="E384" s="813"/>
      <c r="F384" s="813"/>
      <c r="G384" s="813"/>
      <c r="H384" s="813"/>
      <c r="I384" s="813"/>
      <c r="J384" s="813"/>
      <c r="K384" s="813"/>
    </row>
    <row r="385" spans="1:11" s="815" customFormat="1">
      <c r="A385" s="813"/>
      <c r="B385" s="812"/>
      <c r="C385" s="858"/>
      <c r="E385" s="813"/>
      <c r="F385" s="813"/>
      <c r="G385" s="813"/>
      <c r="H385" s="813"/>
      <c r="I385" s="813"/>
      <c r="J385" s="813"/>
      <c r="K385" s="813"/>
    </row>
    <row r="386" spans="1:11" s="815" customFormat="1">
      <c r="A386" s="813"/>
      <c r="B386" s="812"/>
      <c r="C386" s="858"/>
      <c r="E386" s="813"/>
      <c r="F386" s="813"/>
      <c r="G386" s="813"/>
      <c r="H386" s="813"/>
      <c r="I386" s="813"/>
      <c r="J386" s="813"/>
      <c r="K386" s="813"/>
    </row>
    <row r="387" spans="1:11" s="815" customFormat="1">
      <c r="A387" s="813"/>
      <c r="B387" s="812"/>
      <c r="C387" s="858"/>
      <c r="E387" s="813"/>
      <c r="F387" s="813"/>
      <c r="G387" s="813"/>
      <c r="H387" s="813"/>
      <c r="I387" s="813"/>
      <c r="J387" s="813"/>
      <c r="K387" s="813"/>
    </row>
    <row r="388" spans="1:11" s="815" customFormat="1">
      <c r="A388" s="813"/>
      <c r="B388" s="812"/>
      <c r="C388" s="858"/>
      <c r="E388" s="813"/>
      <c r="F388" s="813"/>
      <c r="G388" s="813"/>
      <c r="H388" s="813"/>
      <c r="I388" s="813"/>
      <c r="J388" s="813"/>
      <c r="K388" s="813"/>
    </row>
    <row r="389" spans="1:11" s="815" customFormat="1">
      <c r="A389" s="813"/>
      <c r="B389" s="812"/>
      <c r="C389" s="858"/>
      <c r="E389" s="813"/>
      <c r="F389" s="813"/>
      <c r="G389" s="813"/>
      <c r="H389" s="813"/>
      <c r="I389" s="813"/>
      <c r="J389" s="813"/>
      <c r="K389" s="813"/>
    </row>
    <row r="390" spans="1:11" s="815" customFormat="1">
      <c r="A390" s="813"/>
      <c r="B390" s="812"/>
      <c r="C390" s="858"/>
      <c r="E390" s="813"/>
      <c r="F390" s="813"/>
      <c r="G390" s="813"/>
      <c r="H390" s="813"/>
      <c r="I390" s="813"/>
      <c r="J390" s="813"/>
      <c r="K390" s="813"/>
    </row>
    <row r="391" spans="1:11" s="815" customFormat="1">
      <c r="A391" s="813"/>
      <c r="B391" s="812"/>
      <c r="C391" s="858"/>
      <c r="E391" s="813"/>
      <c r="F391" s="813"/>
      <c r="G391" s="813"/>
      <c r="H391" s="813"/>
      <c r="I391" s="813"/>
      <c r="J391" s="813"/>
      <c r="K391" s="813"/>
    </row>
    <row r="392" spans="1:11" s="815" customFormat="1">
      <c r="A392" s="813"/>
      <c r="B392" s="812"/>
      <c r="C392" s="858"/>
      <c r="E392" s="813"/>
      <c r="F392" s="813"/>
      <c r="G392" s="813"/>
      <c r="H392" s="813"/>
      <c r="I392" s="813"/>
      <c r="J392" s="813"/>
      <c r="K392" s="813"/>
    </row>
    <row r="393" spans="1:11" s="815" customFormat="1">
      <c r="A393" s="813"/>
      <c r="B393" s="812"/>
      <c r="C393" s="858"/>
      <c r="E393" s="813"/>
      <c r="F393" s="813"/>
      <c r="G393" s="813"/>
      <c r="H393" s="813"/>
      <c r="I393" s="813"/>
      <c r="J393" s="813"/>
      <c r="K393" s="813"/>
    </row>
    <row r="394" spans="1:11" s="815" customFormat="1">
      <c r="A394" s="813"/>
      <c r="B394" s="812"/>
      <c r="C394" s="858"/>
      <c r="E394" s="813"/>
      <c r="F394" s="813"/>
      <c r="G394" s="813"/>
      <c r="H394" s="813"/>
      <c r="I394" s="813"/>
      <c r="J394" s="813"/>
      <c r="K394" s="813"/>
    </row>
    <row r="395" spans="1:11" s="815" customFormat="1">
      <c r="A395" s="813"/>
      <c r="B395" s="812"/>
      <c r="C395" s="858"/>
      <c r="E395" s="813"/>
      <c r="F395" s="813"/>
      <c r="G395" s="813"/>
      <c r="H395" s="813"/>
      <c r="I395" s="813"/>
      <c r="J395" s="813"/>
      <c r="K395" s="813"/>
    </row>
    <row r="396" spans="1:11" s="815" customFormat="1">
      <c r="A396" s="813"/>
      <c r="B396" s="812"/>
      <c r="C396" s="858"/>
      <c r="E396" s="813"/>
      <c r="F396" s="813"/>
      <c r="G396" s="813"/>
      <c r="H396" s="813"/>
      <c r="I396" s="813"/>
      <c r="J396" s="813"/>
      <c r="K396" s="813"/>
    </row>
    <row r="397" spans="1:11" s="815" customFormat="1">
      <c r="A397" s="813"/>
      <c r="B397" s="812"/>
      <c r="C397" s="858"/>
      <c r="E397" s="813"/>
      <c r="F397" s="813"/>
      <c r="G397" s="813"/>
      <c r="H397" s="813"/>
      <c r="I397" s="813"/>
      <c r="J397" s="813"/>
      <c r="K397" s="813"/>
    </row>
    <row r="398" spans="1:11" s="815" customFormat="1">
      <c r="A398" s="813"/>
      <c r="B398" s="812"/>
      <c r="C398" s="858"/>
      <c r="E398" s="813"/>
      <c r="F398" s="813"/>
      <c r="G398" s="813"/>
      <c r="H398" s="813"/>
      <c r="I398" s="813"/>
      <c r="J398" s="813"/>
      <c r="K398" s="813"/>
    </row>
    <row r="399" spans="1:11" s="815" customFormat="1">
      <c r="A399" s="813"/>
      <c r="B399" s="812"/>
      <c r="C399" s="858"/>
      <c r="E399" s="813"/>
      <c r="F399" s="813"/>
      <c r="G399" s="813"/>
      <c r="H399" s="813"/>
      <c r="I399" s="813"/>
      <c r="J399" s="813"/>
      <c r="K399" s="813"/>
    </row>
    <row r="400" spans="1:11" s="815" customFormat="1">
      <c r="A400" s="813"/>
      <c r="B400" s="812"/>
      <c r="C400" s="858"/>
      <c r="E400" s="813"/>
      <c r="F400" s="813"/>
      <c r="G400" s="813"/>
      <c r="H400" s="813"/>
      <c r="I400" s="813"/>
      <c r="J400" s="813"/>
      <c r="K400" s="813"/>
    </row>
    <row r="401" spans="1:11" s="815" customFormat="1">
      <c r="A401" s="813"/>
      <c r="B401" s="812"/>
      <c r="C401" s="858"/>
      <c r="E401" s="813"/>
      <c r="F401" s="813"/>
      <c r="G401" s="813"/>
      <c r="H401" s="813"/>
      <c r="I401" s="813"/>
      <c r="J401" s="813"/>
      <c r="K401" s="813"/>
    </row>
    <row r="402" spans="1:11" s="815" customFormat="1">
      <c r="A402" s="813"/>
      <c r="B402" s="812"/>
      <c r="C402" s="858"/>
      <c r="E402" s="813"/>
      <c r="F402" s="813"/>
      <c r="G402" s="813"/>
      <c r="H402" s="813"/>
      <c r="I402" s="813"/>
      <c r="J402" s="813"/>
      <c r="K402" s="813"/>
    </row>
    <row r="403" spans="1:11" s="815" customFormat="1">
      <c r="A403" s="813"/>
      <c r="B403" s="812"/>
      <c r="C403" s="858"/>
      <c r="E403" s="813"/>
      <c r="F403" s="813"/>
      <c r="G403" s="813"/>
      <c r="H403" s="813"/>
      <c r="I403" s="813"/>
      <c r="J403" s="813"/>
      <c r="K403" s="813"/>
    </row>
    <row r="404" spans="1:11" s="815" customFormat="1">
      <c r="A404" s="813"/>
      <c r="B404" s="812"/>
      <c r="C404" s="858"/>
      <c r="E404" s="813"/>
      <c r="F404" s="813"/>
      <c r="G404" s="813"/>
      <c r="H404" s="813"/>
      <c r="I404" s="813"/>
      <c r="J404" s="813"/>
      <c r="K404" s="813"/>
    </row>
    <row r="405" spans="1:11" s="815" customFormat="1">
      <c r="A405" s="813"/>
      <c r="B405" s="812"/>
      <c r="C405" s="858"/>
      <c r="E405" s="813"/>
      <c r="F405" s="813"/>
      <c r="G405" s="813"/>
      <c r="H405" s="813"/>
      <c r="I405" s="813"/>
      <c r="J405" s="813"/>
      <c r="K405" s="813"/>
    </row>
    <row r="406" spans="1:11" s="815" customFormat="1">
      <c r="A406" s="813"/>
      <c r="B406" s="812"/>
      <c r="C406" s="858"/>
      <c r="E406" s="813"/>
      <c r="F406" s="813"/>
      <c r="G406" s="813"/>
      <c r="H406" s="813"/>
      <c r="I406" s="813"/>
      <c r="J406" s="813"/>
      <c r="K406" s="813"/>
    </row>
    <row r="407" spans="1:11" s="815" customFormat="1">
      <c r="A407" s="813"/>
      <c r="B407" s="812"/>
      <c r="C407" s="858"/>
      <c r="E407" s="813"/>
      <c r="F407" s="813"/>
      <c r="G407" s="813"/>
      <c r="H407" s="813"/>
      <c r="I407" s="813"/>
      <c r="J407" s="813"/>
      <c r="K407" s="813"/>
    </row>
    <row r="408" spans="1:11" s="815" customFormat="1">
      <c r="A408" s="813"/>
      <c r="B408" s="812"/>
      <c r="C408" s="858"/>
      <c r="E408" s="813"/>
      <c r="F408" s="813"/>
      <c r="G408" s="813"/>
      <c r="H408" s="813"/>
      <c r="I408" s="813"/>
      <c r="J408" s="813"/>
      <c r="K408" s="813"/>
    </row>
    <row r="409" spans="1:11" s="815" customFormat="1">
      <c r="A409" s="813"/>
      <c r="B409" s="812"/>
      <c r="C409" s="858"/>
      <c r="E409" s="813"/>
      <c r="F409" s="813"/>
      <c r="G409" s="813"/>
      <c r="H409" s="813"/>
      <c r="I409" s="813"/>
      <c r="J409" s="813"/>
      <c r="K409" s="813"/>
    </row>
    <row r="410" spans="1:11" s="815" customFormat="1">
      <c r="A410" s="813"/>
      <c r="B410" s="812"/>
      <c r="C410" s="858"/>
      <c r="E410" s="813"/>
      <c r="F410" s="813"/>
      <c r="G410" s="813"/>
      <c r="H410" s="813"/>
      <c r="I410" s="813"/>
      <c r="J410" s="813"/>
      <c r="K410" s="813"/>
    </row>
    <row r="411" spans="1:11" s="815" customFormat="1">
      <c r="A411" s="813"/>
      <c r="B411" s="812"/>
      <c r="C411" s="858"/>
      <c r="E411" s="813"/>
      <c r="F411" s="813"/>
      <c r="G411" s="813"/>
      <c r="H411" s="813"/>
      <c r="I411" s="813"/>
      <c r="J411" s="813"/>
      <c r="K411" s="813"/>
    </row>
    <row r="412" spans="1:11" s="815" customFormat="1">
      <c r="A412" s="813"/>
      <c r="B412" s="812"/>
      <c r="C412" s="858"/>
      <c r="E412" s="813"/>
      <c r="F412" s="813"/>
      <c r="G412" s="813"/>
      <c r="H412" s="813"/>
      <c r="I412" s="813"/>
      <c r="J412" s="813"/>
      <c r="K412" s="813"/>
    </row>
    <row r="413" spans="1:11" s="815" customFormat="1">
      <c r="A413" s="813"/>
      <c r="B413" s="812"/>
      <c r="C413" s="858"/>
      <c r="E413" s="813"/>
      <c r="F413" s="813"/>
      <c r="G413" s="813"/>
      <c r="H413" s="813"/>
      <c r="I413" s="813"/>
      <c r="J413" s="813"/>
      <c r="K413" s="813"/>
    </row>
    <row r="414" spans="1:11" s="815" customFormat="1">
      <c r="A414" s="813"/>
      <c r="B414" s="812"/>
      <c r="C414" s="858"/>
      <c r="E414" s="813"/>
      <c r="F414" s="813"/>
      <c r="G414" s="813"/>
      <c r="H414" s="813"/>
      <c r="I414" s="813"/>
      <c r="J414" s="813"/>
      <c r="K414" s="813"/>
    </row>
    <row r="415" spans="1:11" s="815" customFormat="1">
      <c r="A415" s="813"/>
      <c r="B415" s="812"/>
      <c r="C415" s="858"/>
      <c r="E415" s="813"/>
      <c r="F415" s="813"/>
      <c r="G415" s="813"/>
      <c r="H415" s="813"/>
      <c r="I415" s="813"/>
      <c r="J415" s="813"/>
      <c r="K415" s="813"/>
    </row>
    <row r="416" spans="1:11" s="815" customFormat="1">
      <c r="A416" s="813"/>
      <c r="B416" s="812"/>
      <c r="C416" s="858"/>
      <c r="E416" s="813"/>
      <c r="F416" s="813"/>
      <c r="G416" s="813"/>
      <c r="H416" s="813"/>
      <c r="I416" s="813"/>
      <c r="J416" s="813"/>
      <c r="K416" s="813"/>
    </row>
    <row r="417" spans="1:11" s="815" customFormat="1">
      <c r="A417" s="813"/>
      <c r="B417" s="812"/>
      <c r="C417" s="858"/>
      <c r="E417" s="813"/>
      <c r="F417" s="813"/>
      <c r="G417" s="813"/>
      <c r="H417" s="813"/>
      <c r="I417" s="813"/>
      <c r="J417" s="813"/>
      <c r="K417" s="813"/>
    </row>
    <row r="418" spans="1:11" s="815" customFormat="1">
      <c r="A418" s="813"/>
      <c r="B418" s="812"/>
      <c r="C418" s="858"/>
      <c r="E418" s="813"/>
      <c r="F418" s="813"/>
      <c r="G418" s="813"/>
      <c r="H418" s="813"/>
      <c r="I418" s="813"/>
      <c r="J418" s="813"/>
      <c r="K418" s="813"/>
    </row>
    <row r="419" spans="1:11" s="815" customFormat="1">
      <c r="A419" s="813"/>
      <c r="B419" s="812"/>
      <c r="C419" s="858"/>
      <c r="E419" s="813"/>
      <c r="F419" s="813"/>
      <c r="G419" s="813"/>
      <c r="H419" s="813"/>
      <c r="I419" s="813"/>
      <c r="J419" s="813"/>
      <c r="K419" s="813"/>
    </row>
    <row r="420" spans="1:11" s="815" customFormat="1">
      <c r="A420" s="813"/>
      <c r="B420" s="812"/>
      <c r="C420" s="858"/>
      <c r="E420" s="813"/>
      <c r="F420" s="813"/>
      <c r="G420" s="813"/>
      <c r="H420" s="813"/>
      <c r="I420" s="813"/>
      <c r="J420" s="813"/>
      <c r="K420" s="813"/>
    </row>
    <row r="421" spans="1:11" s="815" customFormat="1">
      <c r="A421" s="813"/>
      <c r="B421" s="812"/>
      <c r="C421" s="858"/>
      <c r="E421" s="813"/>
      <c r="F421" s="813"/>
      <c r="G421" s="813"/>
      <c r="H421" s="813"/>
      <c r="I421" s="813"/>
      <c r="J421" s="813"/>
      <c r="K421" s="813"/>
    </row>
    <row r="422" spans="1:11" s="815" customFormat="1">
      <c r="A422" s="813"/>
      <c r="B422" s="812"/>
      <c r="C422" s="858"/>
      <c r="E422" s="813"/>
      <c r="F422" s="813"/>
      <c r="G422" s="813"/>
      <c r="H422" s="813"/>
      <c r="I422" s="813"/>
      <c r="J422" s="813"/>
      <c r="K422" s="813"/>
    </row>
    <row r="423" spans="1:11" s="815" customFormat="1">
      <c r="A423" s="813"/>
      <c r="B423" s="812"/>
      <c r="C423" s="858"/>
      <c r="E423" s="813"/>
      <c r="F423" s="813"/>
      <c r="G423" s="813"/>
      <c r="H423" s="813"/>
      <c r="I423" s="813"/>
      <c r="J423" s="813"/>
      <c r="K423" s="813"/>
    </row>
    <row r="424" spans="1:11" s="815" customFormat="1">
      <c r="A424" s="813"/>
      <c r="B424" s="812"/>
      <c r="C424" s="858"/>
      <c r="E424" s="813"/>
      <c r="F424" s="813"/>
      <c r="G424" s="813"/>
      <c r="H424" s="813"/>
      <c r="I424" s="813"/>
      <c r="J424" s="813"/>
      <c r="K424" s="813"/>
    </row>
    <row r="425" spans="1:11" s="815" customFormat="1">
      <c r="A425" s="813"/>
      <c r="B425" s="812"/>
      <c r="C425" s="858"/>
      <c r="E425" s="813"/>
      <c r="F425" s="813"/>
      <c r="G425" s="813"/>
      <c r="H425" s="813"/>
      <c r="I425" s="813"/>
      <c r="J425" s="813"/>
      <c r="K425" s="813"/>
    </row>
    <row r="426" spans="1:11" s="815" customFormat="1">
      <c r="A426" s="813"/>
      <c r="B426" s="812"/>
      <c r="C426" s="858"/>
      <c r="E426" s="813"/>
      <c r="F426" s="813"/>
      <c r="G426" s="813"/>
      <c r="H426" s="813"/>
      <c r="I426" s="813"/>
      <c r="J426" s="813"/>
      <c r="K426" s="813"/>
    </row>
    <row r="427" spans="1:11" s="815" customFormat="1">
      <c r="A427" s="813"/>
      <c r="B427" s="812"/>
      <c r="C427" s="858"/>
      <c r="E427" s="813"/>
      <c r="F427" s="813"/>
      <c r="G427" s="813"/>
      <c r="H427" s="813"/>
      <c r="I427" s="813"/>
      <c r="J427" s="813"/>
      <c r="K427" s="813"/>
    </row>
    <row r="428" spans="1:11" s="815" customFormat="1">
      <c r="A428" s="813"/>
      <c r="B428" s="812"/>
      <c r="C428" s="858"/>
      <c r="E428" s="813"/>
      <c r="F428" s="813"/>
      <c r="G428" s="813"/>
      <c r="H428" s="813"/>
      <c r="I428" s="813"/>
      <c r="J428" s="813"/>
      <c r="K428" s="813"/>
    </row>
    <row r="429" spans="1:11" s="815" customFormat="1">
      <c r="A429" s="813"/>
      <c r="B429" s="812"/>
      <c r="C429" s="858"/>
      <c r="E429" s="813"/>
      <c r="F429" s="813"/>
      <c r="G429" s="813"/>
      <c r="H429" s="813"/>
      <c r="I429" s="813"/>
      <c r="J429" s="813"/>
      <c r="K429" s="813"/>
    </row>
    <row r="430" spans="1:11" s="815" customFormat="1">
      <c r="A430" s="813"/>
      <c r="B430" s="812"/>
      <c r="C430" s="858"/>
      <c r="E430" s="813"/>
      <c r="F430" s="813"/>
      <c r="G430" s="813"/>
      <c r="H430" s="813"/>
      <c r="I430" s="813"/>
      <c r="J430" s="813"/>
      <c r="K430" s="813"/>
    </row>
    <row r="431" spans="1:11" s="815" customFormat="1">
      <c r="A431" s="813"/>
      <c r="B431" s="812"/>
      <c r="C431" s="858"/>
      <c r="E431" s="813"/>
      <c r="F431" s="813"/>
      <c r="G431" s="813"/>
      <c r="H431" s="813"/>
      <c r="I431" s="813"/>
      <c r="J431" s="813"/>
      <c r="K431" s="813"/>
    </row>
    <row r="432" spans="1:11" s="815" customFormat="1">
      <c r="A432" s="813"/>
      <c r="B432" s="812"/>
      <c r="C432" s="858"/>
      <c r="E432" s="813"/>
      <c r="F432" s="813"/>
      <c r="G432" s="813"/>
      <c r="H432" s="813"/>
      <c r="I432" s="813"/>
      <c r="J432" s="813"/>
      <c r="K432" s="813"/>
    </row>
    <row r="433" spans="1:11" s="815" customFormat="1">
      <c r="A433" s="813"/>
      <c r="B433" s="812"/>
      <c r="C433" s="858"/>
      <c r="E433" s="813"/>
      <c r="F433" s="813"/>
      <c r="G433" s="813"/>
      <c r="H433" s="813"/>
      <c r="I433" s="813"/>
      <c r="J433" s="813"/>
      <c r="K433" s="813"/>
    </row>
    <row r="434" spans="1:11" s="815" customFormat="1">
      <c r="A434" s="813"/>
      <c r="B434" s="812"/>
      <c r="C434" s="858"/>
      <c r="E434" s="813"/>
      <c r="F434" s="813"/>
      <c r="G434" s="813"/>
      <c r="H434" s="813"/>
      <c r="I434" s="813"/>
      <c r="J434" s="813"/>
      <c r="K434" s="813"/>
    </row>
    <row r="435" spans="1:11" s="815" customFormat="1">
      <c r="A435" s="813"/>
      <c r="B435" s="812"/>
      <c r="C435" s="858"/>
      <c r="E435" s="813"/>
      <c r="F435" s="813"/>
      <c r="G435" s="813"/>
      <c r="H435" s="813"/>
      <c r="I435" s="813"/>
      <c r="J435" s="813"/>
      <c r="K435" s="813"/>
    </row>
    <row r="436" spans="1:11" s="815" customFormat="1">
      <c r="A436" s="813"/>
      <c r="B436" s="812"/>
      <c r="C436" s="858"/>
      <c r="E436" s="813"/>
      <c r="F436" s="813"/>
      <c r="G436" s="813"/>
      <c r="H436" s="813"/>
      <c r="I436" s="813"/>
      <c r="J436" s="813"/>
      <c r="K436" s="813"/>
    </row>
    <row r="437" spans="1:11" s="815" customFormat="1">
      <c r="A437" s="813"/>
      <c r="B437" s="812"/>
      <c r="C437" s="858"/>
      <c r="E437" s="813"/>
      <c r="F437" s="813"/>
      <c r="G437" s="813"/>
      <c r="H437" s="813"/>
      <c r="I437" s="813"/>
      <c r="J437" s="813"/>
      <c r="K437" s="813"/>
    </row>
    <row r="438" spans="1:11" s="815" customFormat="1">
      <c r="A438" s="813"/>
      <c r="B438" s="812"/>
      <c r="C438" s="858"/>
      <c r="E438" s="813"/>
      <c r="F438" s="813"/>
      <c r="G438" s="813"/>
      <c r="H438" s="813"/>
      <c r="I438" s="813"/>
      <c r="J438" s="813"/>
      <c r="K438" s="813"/>
    </row>
    <row r="439" spans="1:11" s="815" customFormat="1">
      <c r="A439" s="813"/>
      <c r="B439" s="812"/>
      <c r="C439" s="858"/>
      <c r="E439" s="813"/>
      <c r="F439" s="813"/>
      <c r="G439" s="813"/>
      <c r="H439" s="813"/>
      <c r="I439" s="813"/>
      <c r="J439" s="813"/>
      <c r="K439" s="813"/>
    </row>
    <row r="440" spans="1:11" s="815" customFormat="1">
      <c r="A440" s="813"/>
      <c r="B440" s="812"/>
      <c r="C440" s="858"/>
      <c r="E440" s="813"/>
      <c r="F440" s="813"/>
      <c r="G440" s="813"/>
      <c r="H440" s="813"/>
      <c r="I440" s="813"/>
      <c r="J440" s="813"/>
      <c r="K440" s="813"/>
    </row>
    <row r="441" spans="1:11" s="815" customFormat="1">
      <c r="A441" s="813"/>
      <c r="B441" s="812"/>
      <c r="C441" s="858"/>
      <c r="E441" s="813"/>
      <c r="F441" s="813"/>
      <c r="G441" s="813"/>
      <c r="H441" s="813"/>
      <c r="I441" s="813"/>
      <c r="J441" s="813"/>
      <c r="K441" s="813"/>
    </row>
    <row r="442" spans="1:11" s="815" customFormat="1">
      <c r="A442" s="813"/>
      <c r="B442" s="812"/>
      <c r="C442" s="858"/>
      <c r="E442" s="813"/>
      <c r="F442" s="813"/>
      <c r="G442" s="813"/>
      <c r="H442" s="813"/>
      <c r="I442" s="813"/>
      <c r="J442" s="813"/>
      <c r="K442" s="813"/>
    </row>
    <row r="443" spans="1:11" s="815" customFormat="1">
      <c r="A443" s="813"/>
      <c r="B443" s="812"/>
      <c r="C443" s="858"/>
      <c r="E443" s="813"/>
      <c r="F443" s="813"/>
      <c r="G443" s="813"/>
      <c r="H443" s="813"/>
      <c r="I443" s="813"/>
      <c r="J443" s="813"/>
      <c r="K443" s="813"/>
    </row>
    <row r="444" spans="1:11" s="815" customFormat="1">
      <c r="A444" s="813"/>
      <c r="B444" s="812"/>
      <c r="C444" s="858"/>
      <c r="E444" s="813"/>
      <c r="F444" s="813"/>
      <c r="G444" s="813"/>
      <c r="H444" s="813"/>
      <c r="I444" s="813"/>
      <c r="J444" s="813"/>
      <c r="K444" s="813"/>
    </row>
    <row r="445" spans="1:11" s="815" customFormat="1">
      <c r="A445" s="813"/>
      <c r="B445" s="812"/>
      <c r="C445" s="858"/>
      <c r="E445" s="813"/>
      <c r="F445" s="813"/>
      <c r="G445" s="813"/>
      <c r="H445" s="813"/>
      <c r="I445" s="813"/>
      <c r="J445" s="813"/>
      <c r="K445" s="813"/>
    </row>
    <row r="446" spans="1:11" s="815" customFormat="1">
      <c r="A446" s="813"/>
      <c r="B446" s="812"/>
      <c r="C446" s="858"/>
      <c r="E446" s="813"/>
      <c r="F446" s="813"/>
      <c r="G446" s="813"/>
      <c r="H446" s="813"/>
      <c r="I446" s="813"/>
      <c r="J446" s="813"/>
      <c r="K446" s="813"/>
    </row>
    <row r="447" spans="1:11" s="815" customFormat="1">
      <c r="A447" s="813"/>
      <c r="B447" s="812"/>
      <c r="C447" s="858"/>
      <c r="E447" s="813"/>
      <c r="F447" s="813"/>
      <c r="G447" s="813"/>
      <c r="H447" s="813"/>
      <c r="I447" s="813"/>
      <c r="J447" s="813"/>
      <c r="K447" s="813"/>
    </row>
    <row r="448" spans="1:11" s="815" customFormat="1">
      <c r="A448" s="813"/>
      <c r="B448" s="812"/>
      <c r="C448" s="858"/>
      <c r="E448" s="813"/>
      <c r="F448" s="813"/>
      <c r="G448" s="813"/>
      <c r="H448" s="813"/>
      <c r="I448" s="813"/>
      <c r="J448" s="813"/>
      <c r="K448" s="813"/>
    </row>
    <row r="449" spans="1:11" s="815" customFormat="1">
      <c r="A449" s="813"/>
      <c r="B449" s="812"/>
      <c r="C449" s="858"/>
      <c r="E449" s="813"/>
      <c r="F449" s="813"/>
      <c r="G449" s="813"/>
      <c r="H449" s="813"/>
      <c r="I449" s="813"/>
      <c r="J449" s="813"/>
      <c r="K449" s="813"/>
    </row>
    <row r="450" spans="1:11" s="815" customFormat="1">
      <c r="A450" s="813"/>
      <c r="B450" s="812"/>
      <c r="C450" s="858"/>
      <c r="E450" s="813"/>
      <c r="F450" s="813"/>
      <c r="G450" s="813"/>
      <c r="H450" s="813"/>
      <c r="I450" s="813"/>
      <c r="J450" s="813"/>
      <c r="K450" s="813"/>
    </row>
    <row r="451" spans="1:11" s="815" customFormat="1">
      <c r="A451" s="813"/>
      <c r="B451" s="812"/>
      <c r="C451" s="858"/>
      <c r="E451" s="813"/>
      <c r="F451" s="813"/>
      <c r="G451" s="813"/>
      <c r="H451" s="813"/>
      <c r="I451" s="813"/>
      <c r="J451" s="813"/>
      <c r="K451" s="813"/>
    </row>
    <row r="452" spans="1:11" s="815" customFormat="1">
      <c r="A452" s="813"/>
      <c r="B452" s="812"/>
      <c r="C452" s="858"/>
      <c r="E452" s="813"/>
      <c r="F452" s="813"/>
      <c r="G452" s="813"/>
      <c r="H452" s="813"/>
      <c r="I452" s="813"/>
      <c r="J452" s="813"/>
      <c r="K452" s="813"/>
    </row>
    <row r="453" spans="1:11" s="815" customFormat="1">
      <c r="A453" s="813"/>
      <c r="B453" s="812"/>
      <c r="C453" s="858"/>
      <c r="E453" s="813"/>
      <c r="F453" s="813"/>
      <c r="G453" s="813"/>
      <c r="H453" s="813"/>
      <c r="I453" s="813"/>
      <c r="J453" s="813"/>
      <c r="K453" s="813"/>
    </row>
    <row r="454" spans="1:11" s="815" customFormat="1">
      <c r="A454" s="813"/>
      <c r="B454" s="812"/>
      <c r="C454" s="858"/>
      <c r="E454" s="813"/>
      <c r="F454" s="813"/>
      <c r="G454" s="813"/>
      <c r="H454" s="813"/>
      <c r="I454" s="813"/>
      <c r="J454" s="813"/>
      <c r="K454" s="813"/>
    </row>
    <row r="455" spans="1:11" s="815" customFormat="1">
      <c r="A455" s="813"/>
      <c r="B455" s="812"/>
      <c r="C455" s="858"/>
      <c r="E455" s="813"/>
      <c r="F455" s="813"/>
      <c r="G455" s="813"/>
      <c r="H455" s="813"/>
      <c r="I455" s="813"/>
      <c r="J455" s="813"/>
      <c r="K455" s="813"/>
    </row>
    <row r="456" spans="1:11" s="815" customFormat="1">
      <c r="A456" s="813"/>
      <c r="B456" s="812"/>
      <c r="C456" s="858"/>
      <c r="E456" s="813"/>
      <c r="F456" s="813"/>
      <c r="G456" s="813"/>
      <c r="H456" s="813"/>
      <c r="I456" s="813"/>
      <c r="J456" s="813"/>
      <c r="K456" s="813"/>
    </row>
    <row r="457" spans="1:11" s="815" customFormat="1">
      <c r="A457" s="813"/>
      <c r="B457" s="812"/>
      <c r="C457" s="858"/>
      <c r="E457" s="813"/>
      <c r="F457" s="813"/>
      <c r="G457" s="813"/>
      <c r="H457" s="813"/>
      <c r="I457" s="813"/>
      <c r="J457" s="813"/>
      <c r="K457" s="813"/>
    </row>
    <row r="458" spans="1:11" s="815" customFormat="1">
      <c r="A458" s="813"/>
      <c r="B458" s="812"/>
      <c r="C458" s="858"/>
      <c r="E458" s="813"/>
      <c r="F458" s="813"/>
      <c r="G458" s="813"/>
      <c r="H458" s="813"/>
      <c r="I458" s="813"/>
      <c r="J458" s="813"/>
      <c r="K458" s="813"/>
    </row>
    <row r="459" spans="1:11" s="815" customFormat="1">
      <c r="A459" s="813"/>
      <c r="B459" s="812"/>
      <c r="C459" s="858"/>
      <c r="E459" s="813"/>
      <c r="F459" s="813"/>
      <c r="G459" s="813"/>
      <c r="H459" s="813"/>
      <c r="I459" s="813"/>
      <c r="J459" s="813"/>
      <c r="K459" s="813"/>
    </row>
    <row r="460" spans="1:11" s="815" customFormat="1">
      <c r="A460" s="813"/>
      <c r="B460" s="812"/>
      <c r="C460" s="858"/>
      <c r="E460" s="813"/>
      <c r="F460" s="813"/>
      <c r="G460" s="813"/>
      <c r="H460" s="813"/>
      <c r="I460" s="813"/>
      <c r="J460" s="813"/>
      <c r="K460" s="813"/>
    </row>
    <row r="461" spans="1:11" s="815" customFormat="1">
      <c r="A461" s="813"/>
      <c r="B461" s="812"/>
      <c r="C461" s="858"/>
      <c r="E461" s="813"/>
      <c r="F461" s="813"/>
      <c r="G461" s="813"/>
      <c r="H461" s="813"/>
      <c r="I461" s="813"/>
      <c r="J461" s="813"/>
      <c r="K461" s="813"/>
    </row>
    <row r="462" spans="1:11" s="815" customFormat="1">
      <c r="A462" s="813"/>
      <c r="B462" s="812"/>
      <c r="C462" s="858"/>
      <c r="E462" s="813"/>
      <c r="F462" s="813"/>
      <c r="G462" s="813"/>
      <c r="H462" s="813"/>
      <c r="I462" s="813"/>
      <c r="J462" s="813"/>
      <c r="K462" s="813"/>
    </row>
    <row r="463" spans="1:11" s="815" customFormat="1">
      <c r="A463" s="813"/>
      <c r="B463" s="812"/>
      <c r="C463" s="858"/>
      <c r="E463" s="813"/>
      <c r="F463" s="813"/>
      <c r="G463" s="813"/>
      <c r="H463" s="813"/>
      <c r="I463" s="813"/>
      <c r="J463" s="813"/>
      <c r="K463" s="813"/>
    </row>
    <row r="464" spans="1:11" s="815" customFormat="1">
      <c r="A464" s="813"/>
      <c r="B464" s="812"/>
      <c r="C464" s="858"/>
      <c r="E464" s="813"/>
      <c r="F464" s="813"/>
      <c r="G464" s="813"/>
      <c r="H464" s="813"/>
      <c r="I464" s="813"/>
      <c r="J464" s="813"/>
      <c r="K464" s="813"/>
    </row>
    <row r="465" spans="1:11" s="815" customFormat="1">
      <c r="A465" s="813"/>
      <c r="B465" s="812"/>
      <c r="C465" s="858"/>
      <c r="E465" s="813"/>
      <c r="F465" s="813"/>
      <c r="G465" s="813"/>
      <c r="H465" s="813"/>
      <c r="I465" s="813"/>
      <c r="J465" s="813"/>
      <c r="K465" s="813"/>
    </row>
    <row r="466" spans="1:11" s="815" customFormat="1">
      <c r="A466" s="813"/>
      <c r="B466" s="812"/>
      <c r="C466" s="858"/>
      <c r="E466" s="813"/>
      <c r="F466" s="813"/>
      <c r="G466" s="813"/>
      <c r="H466" s="813"/>
      <c r="I466" s="813"/>
      <c r="J466" s="813"/>
      <c r="K466" s="813"/>
    </row>
    <row r="467" spans="1:11" s="815" customFormat="1">
      <c r="A467" s="813"/>
      <c r="B467" s="812"/>
      <c r="C467" s="858"/>
      <c r="E467" s="813"/>
      <c r="F467" s="813"/>
      <c r="G467" s="813"/>
      <c r="H467" s="813"/>
      <c r="I467" s="813"/>
      <c r="J467" s="813"/>
      <c r="K467" s="813"/>
    </row>
    <row r="468" spans="1:11" s="815" customFormat="1">
      <c r="A468" s="813"/>
      <c r="B468" s="812"/>
      <c r="C468" s="858"/>
      <c r="E468" s="813"/>
      <c r="F468" s="813"/>
      <c r="G468" s="813"/>
      <c r="H468" s="813"/>
      <c r="I468" s="813"/>
      <c r="J468" s="813"/>
      <c r="K468" s="813"/>
    </row>
    <row r="469" spans="1:11" s="815" customFormat="1">
      <c r="A469" s="813"/>
      <c r="B469" s="812"/>
      <c r="C469" s="858"/>
      <c r="E469" s="813"/>
      <c r="F469" s="813"/>
      <c r="G469" s="813"/>
      <c r="H469" s="813"/>
      <c r="I469" s="813"/>
      <c r="J469" s="813"/>
      <c r="K469" s="813"/>
    </row>
    <row r="470" spans="1:11" s="815" customFormat="1">
      <c r="A470" s="813"/>
      <c r="B470" s="812"/>
      <c r="C470" s="858"/>
      <c r="E470" s="813"/>
      <c r="F470" s="813"/>
      <c r="G470" s="813"/>
      <c r="H470" s="813"/>
      <c r="I470" s="813"/>
      <c r="J470" s="813"/>
      <c r="K470" s="813"/>
    </row>
    <row r="471" spans="1:11" s="815" customFormat="1">
      <c r="A471" s="813"/>
      <c r="B471" s="812"/>
      <c r="C471" s="858"/>
      <c r="E471" s="813"/>
      <c r="F471" s="813"/>
      <c r="G471" s="813"/>
      <c r="H471" s="813"/>
      <c r="I471" s="813"/>
      <c r="J471" s="813"/>
      <c r="K471" s="813"/>
    </row>
    <row r="472" spans="1:11" s="815" customFormat="1">
      <c r="A472" s="813"/>
      <c r="B472" s="812"/>
      <c r="C472" s="858"/>
      <c r="E472" s="813"/>
      <c r="F472" s="813"/>
      <c r="G472" s="813"/>
      <c r="H472" s="813"/>
      <c r="I472" s="813"/>
      <c r="J472" s="813"/>
      <c r="K472" s="813"/>
    </row>
    <row r="473" spans="1:11" s="815" customFormat="1">
      <c r="A473" s="813"/>
      <c r="B473" s="812"/>
      <c r="C473" s="858"/>
      <c r="E473" s="813"/>
      <c r="F473" s="813"/>
      <c r="G473" s="813"/>
      <c r="H473" s="813"/>
      <c r="I473" s="813"/>
      <c r="J473" s="813"/>
      <c r="K473" s="813"/>
    </row>
    <row r="474" spans="1:11" s="815" customFormat="1">
      <c r="A474" s="813"/>
      <c r="B474" s="812"/>
      <c r="C474" s="858"/>
      <c r="E474" s="813"/>
      <c r="F474" s="813"/>
      <c r="G474" s="813"/>
      <c r="H474" s="813"/>
      <c r="I474" s="813"/>
      <c r="J474" s="813"/>
      <c r="K474" s="813"/>
    </row>
    <row r="475" spans="1:11" s="815" customFormat="1">
      <c r="A475" s="813"/>
      <c r="B475" s="812"/>
      <c r="C475" s="858"/>
      <c r="E475" s="813"/>
      <c r="F475" s="813"/>
      <c r="G475" s="813"/>
      <c r="H475" s="813"/>
      <c r="I475" s="813"/>
      <c r="J475" s="813"/>
      <c r="K475" s="813"/>
    </row>
    <row r="476" spans="1:11" s="815" customFormat="1">
      <c r="A476" s="813"/>
      <c r="B476" s="812"/>
      <c r="C476" s="858"/>
      <c r="E476" s="813"/>
      <c r="F476" s="813"/>
      <c r="G476" s="813"/>
      <c r="H476" s="813"/>
      <c r="I476" s="813"/>
      <c r="J476" s="813"/>
      <c r="K476" s="813"/>
    </row>
    <row r="477" spans="1:11" s="815" customFormat="1">
      <c r="A477" s="813"/>
      <c r="B477" s="812"/>
      <c r="C477" s="858"/>
      <c r="E477" s="813"/>
      <c r="F477" s="813"/>
      <c r="G477" s="813"/>
      <c r="H477" s="813"/>
      <c r="I477" s="813"/>
      <c r="J477" s="813"/>
      <c r="K477" s="813"/>
    </row>
    <row r="478" spans="1:11" s="815" customFormat="1">
      <c r="A478" s="813"/>
      <c r="B478" s="812"/>
      <c r="C478" s="858"/>
      <c r="E478" s="813"/>
      <c r="F478" s="813"/>
      <c r="G478" s="813"/>
      <c r="H478" s="813"/>
      <c r="I478" s="813"/>
      <c r="J478" s="813"/>
      <c r="K478" s="813"/>
    </row>
    <row r="479" spans="1:11" s="815" customFormat="1">
      <c r="A479" s="813"/>
      <c r="B479" s="812"/>
      <c r="C479" s="858"/>
      <c r="E479" s="813"/>
      <c r="F479" s="813"/>
      <c r="G479" s="813"/>
      <c r="H479" s="813"/>
      <c r="I479" s="813"/>
      <c r="J479" s="813"/>
      <c r="K479" s="813"/>
    </row>
    <row r="480" spans="1:11" s="815" customFormat="1">
      <c r="A480" s="813"/>
      <c r="B480" s="812"/>
      <c r="C480" s="858"/>
      <c r="E480" s="813"/>
      <c r="F480" s="813"/>
      <c r="G480" s="813"/>
      <c r="H480" s="813"/>
      <c r="I480" s="813"/>
      <c r="J480" s="813"/>
      <c r="K480" s="813"/>
    </row>
    <row r="481" spans="1:11" s="815" customFormat="1">
      <c r="A481" s="813"/>
      <c r="B481" s="812"/>
      <c r="C481" s="858"/>
      <c r="E481" s="813"/>
      <c r="F481" s="813"/>
      <c r="G481" s="813"/>
      <c r="H481" s="813"/>
      <c r="I481" s="813"/>
      <c r="J481" s="813"/>
      <c r="K481" s="813"/>
    </row>
    <row r="482" spans="1:11" s="815" customFormat="1">
      <c r="A482" s="813"/>
      <c r="B482" s="812"/>
      <c r="C482" s="858"/>
      <c r="E482" s="813"/>
      <c r="F482" s="813"/>
      <c r="G482" s="813"/>
      <c r="H482" s="813"/>
      <c r="I482" s="813"/>
      <c r="J482" s="813"/>
      <c r="K482" s="813"/>
    </row>
    <row r="483" spans="1:11" s="815" customFormat="1">
      <c r="A483" s="813"/>
      <c r="B483" s="812"/>
      <c r="C483" s="858"/>
      <c r="E483" s="813"/>
      <c r="F483" s="813"/>
      <c r="G483" s="813"/>
      <c r="H483" s="813"/>
      <c r="I483" s="813"/>
      <c r="J483" s="813"/>
      <c r="K483" s="813"/>
    </row>
    <row r="484" spans="1:11" s="815" customFormat="1">
      <c r="A484" s="813"/>
      <c r="B484" s="812"/>
      <c r="C484" s="858"/>
      <c r="E484" s="813"/>
      <c r="F484" s="813"/>
      <c r="G484" s="813"/>
      <c r="H484" s="813"/>
      <c r="I484" s="813"/>
      <c r="J484" s="813"/>
      <c r="K484" s="813"/>
    </row>
    <row r="485" spans="1:11" s="815" customFormat="1">
      <c r="A485" s="813"/>
      <c r="B485" s="812"/>
      <c r="C485" s="858"/>
      <c r="E485" s="813"/>
      <c r="F485" s="813"/>
      <c r="G485" s="813"/>
      <c r="H485" s="813"/>
      <c r="I485" s="813"/>
      <c r="J485" s="813"/>
      <c r="K485" s="813"/>
    </row>
    <row r="486" spans="1:11" s="815" customFormat="1">
      <c r="A486" s="813"/>
      <c r="B486" s="812"/>
      <c r="C486" s="858"/>
      <c r="E486" s="813"/>
      <c r="F486" s="813"/>
      <c r="G486" s="813"/>
      <c r="H486" s="813"/>
      <c r="I486" s="813"/>
      <c r="J486" s="813"/>
      <c r="K486" s="813"/>
    </row>
    <row r="487" spans="1:11" s="815" customFormat="1">
      <c r="A487" s="813"/>
      <c r="B487" s="812"/>
      <c r="C487" s="858"/>
      <c r="E487" s="813"/>
      <c r="F487" s="813"/>
      <c r="G487" s="813"/>
      <c r="H487" s="813"/>
      <c r="I487" s="813"/>
      <c r="J487" s="813"/>
      <c r="K487" s="813"/>
    </row>
    <row r="488" spans="1:11" s="815" customFormat="1">
      <c r="A488" s="813"/>
      <c r="B488" s="812"/>
      <c r="C488" s="858"/>
      <c r="E488" s="813"/>
      <c r="F488" s="813"/>
      <c r="G488" s="813"/>
      <c r="H488" s="813"/>
      <c r="I488" s="813"/>
      <c r="J488" s="813"/>
      <c r="K488" s="813"/>
    </row>
    <row r="489" spans="1:11" s="815" customFormat="1">
      <c r="A489" s="813"/>
      <c r="B489" s="812"/>
      <c r="C489" s="858"/>
      <c r="E489" s="813"/>
      <c r="F489" s="813"/>
      <c r="G489" s="813"/>
      <c r="H489" s="813"/>
      <c r="I489" s="813"/>
      <c r="J489" s="813"/>
      <c r="K489" s="813"/>
    </row>
    <row r="490" spans="1:11" s="815" customFormat="1">
      <c r="A490" s="813"/>
      <c r="B490" s="812"/>
      <c r="C490" s="858"/>
      <c r="E490" s="813"/>
      <c r="F490" s="813"/>
      <c r="G490" s="813"/>
      <c r="H490" s="813"/>
      <c r="I490" s="813"/>
      <c r="J490" s="813"/>
      <c r="K490" s="813"/>
    </row>
    <row r="491" spans="1:11" s="815" customFormat="1">
      <c r="A491" s="813"/>
      <c r="B491" s="812"/>
      <c r="C491" s="858"/>
      <c r="E491" s="813"/>
      <c r="F491" s="813"/>
      <c r="G491" s="813"/>
      <c r="H491" s="813"/>
      <c r="I491" s="813"/>
      <c r="J491" s="813"/>
      <c r="K491" s="813"/>
    </row>
    <row r="492" spans="1:11" s="815" customFormat="1">
      <c r="A492" s="813"/>
      <c r="B492" s="812"/>
      <c r="C492" s="858"/>
      <c r="E492" s="813"/>
      <c r="F492" s="813"/>
      <c r="G492" s="813"/>
      <c r="H492" s="813"/>
      <c r="I492" s="813"/>
      <c r="J492" s="813"/>
      <c r="K492" s="813"/>
    </row>
    <row r="493" spans="1:11" s="815" customFormat="1">
      <c r="A493" s="813"/>
      <c r="B493" s="812"/>
      <c r="C493" s="858"/>
      <c r="E493" s="813"/>
      <c r="F493" s="813"/>
      <c r="G493" s="813"/>
      <c r="H493" s="813"/>
      <c r="I493" s="813"/>
      <c r="J493" s="813"/>
      <c r="K493" s="813"/>
    </row>
    <row r="494" spans="1:11" s="815" customFormat="1">
      <c r="A494" s="813"/>
      <c r="B494" s="812"/>
      <c r="C494" s="858"/>
      <c r="E494" s="813"/>
      <c r="F494" s="813"/>
      <c r="G494" s="813"/>
      <c r="H494" s="813"/>
      <c r="I494" s="813"/>
      <c r="J494" s="813"/>
      <c r="K494" s="813"/>
    </row>
    <row r="495" spans="1:11" s="815" customFormat="1">
      <c r="A495" s="813"/>
      <c r="B495" s="812"/>
      <c r="C495" s="858"/>
      <c r="E495" s="813"/>
      <c r="F495" s="813"/>
      <c r="G495" s="813"/>
      <c r="H495" s="813"/>
      <c r="I495" s="813"/>
      <c r="J495" s="813"/>
      <c r="K495" s="813"/>
    </row>
    <row r="496" spans="1:11" s="815" customFormat="1">
      <c r="A496" s="813"/>
      <c r="B496" s="812"/>
      <c r="C496" s="858"/>
      <c r="E496" s="813"/>
      <c r="F496" s="813"/>
      <c r="G496" s="813"/>
      <c r="H496" s="813"/>
      <c r="I496" s="813"/>
      <c r="J496" s="813"/>
      <c r="K496" s="813"/>
    </row>
    <row r="497" spans="1:11" s="815" customFormat="1">
      <c r="A497" s="813"/>
      <c r="B497" s="812"/>
      <c r="C497" s="858"/>
      <c r="E497" s="813"/>
      <c r="F497" s="813"/>
      <c r="G497" s="813"/>
      <c r="H497" s="813"/>
      <c r="I497" s="813"/>
      <c r="J497" s="813"/>
      <c r="K497" s="813"/>
    </row>
    <row r="498" spans="1:11" s="815" customFormat="1">
      <c r="A498" s="813"/>
      <c r="B498" s="812"/>
      <c r="C498" s="858"/>
      <c r="E498" s="813"/>
      <c r="F498" s="813"/>
      <c r="G498" s="813"/>
      <c r="H498" s="813"/>
      <c r="I498" s="813"/>
      <c r="J498" s="813"/>
      <c r="K498" s="813"/>
    </row>
    <row r="499" spans="1:11" s="815" customFormat="1">
      <c r="A499" s="813"/>
      <c r="B499" s="812"/>
      <c r="C499" s="858"/>
      <c r="E499" s="813"/>
      <c r="F499" s="813"/>
      <c r="G499" s="813"/>
      <c r="H499" s="813"/>
      <c r="I499" s="813"/>
      <c r="J499" s="813"/>
      <c r="K499" s="813"/>
    </row>
    <row r="500" spans="1:11" s="815" customFormat="1">
      <c r="A500" s="813"/>
      <c r="B500" s="812"/>
      <c r="C500" s="858"/>
      <c r="E500" s="813"/>
      <c r="F500" s="813"/>
      <c r="G500" s="813"/>
      <c r="H500" s="813"/>
      <c r="I500" s="813"/>
      <c r="J500" s="813"/>
      <c r="K500" s="813"/>
    </row>
    <row r="501" spans="1:11" s="815" customFormat="1">
      <c r="A501" s="813"/>
      <c r="B501" s="812"/>
      <c r="C501" s="858"/>
      <c r="E501" s="813"/>
      <c r="F501" s="813"/>
      <c r="G501" s="813"/>
      <c r="H501" s="813"/>
      <c r="I501" s="813"/>
      <c r="J501" s="813"/>
      <c r="K501" s="813"/>
    </row>
    <row r="502" spans="1:11" s="815" customFormat="1">
      <c r="A502" s="813"/>
      <c r="B502" s="812"/>
      <c r="C502" s="858"/>
      <c r="E502" s="813"/>
      <c r="F502" s="813"/>
      <c r="G502" s="813"/>
      <c r="H502" s="813"/>
      <c r="I502" s="813"/>
      <c r="J502" s="813"/>
      <c r="K502" s="813"/>
    </row>
    <row r="503" spans="1:11" s="815" customFormat="1">
      <c r="A503" s="813"/>
      <c r="B503" s="812"/>
      <c r="C503" s="858"/>
      <c r="E503" s="813"/>
      <c r="F503" s="813"/>
      <c r="G503" s="813"/>
      <c r="H503" s="813"/>
      <c r="I503" s="813"/>
      <c r="J503" s="813"/>
      <c r="K503" s="813"/>
    </row>
    <row r="504" spans="1:11" s="815" customFormat="1">
      <c r="A504" s="813"/>
      <c r="B504" s="812"/>
      <c r="C504" s="858"/>
      <c r="E504" s="813"/>
      <c r="F504" s="813"/>
      <c r="G504" s="813"/>
      <c r="H504" s="813"/>
      <c r="I504" s="813"/>
      <c r="J504" s="813"/>
      <c r="K504" s="813"/>
    </row>
    <row r="505" spans="1:11" s="815" customFormat="1">
      <c r="A505" s="813"/>
      <c r="B505" s="812"/>
      <c r="C505" s="858"/>
      <c r="E505" s="813"/>
      <c r="F505" s="813"/>
      <c r="G505" s="813"/>
      <c r="H505" s="813"/>
      <c r="I505" s="813"/>
      <c r="J505" s="813"/>
      <c r="K505" s="813"/>
    </row>
    <row r="506" spans="1:11" s="815" customFormat="1">
      <c r="A506" s="813"/>
      <c r="B506" s="812"/>
      <c r="C506" s="858"/>
      <c r="E506" s="813"/>
      <c r="F506" s="813"/>
      <c r="G506" s="813"/>
      <c r="H506" s="813"/>
      <c r="I506" s="813"/>
      <c r="J506" s="813"/>
      <c r="K506" s="813"/>
    </row>
    <row r="507" spans="1:11" s="815" customFormat="1">
      <c r="A507" s="813"/>
      <c r="B507" s="812"/>
      <c r="C507" s="858"/>
      <c r="E507" s="813"/>
      <c r="F507" s="813"/>
      <c r="G507" s="813"/>
      <c r="H507" s="813"/>
      <c r="I507" s="813"/>
      <c r="J507" s="813"/>
      <c r="K507" s="813"/>
    </row>
    <row r="508" spans="1:11" s="815" customFormat="1">
      <c r="A508" s="813"/>
      <c r="B508" s="812"/>
      <c r="C508" s="858"/>
      <c r="E508" s="813"/>
      <c r="F508" s="813"/>
      <c r="G508" s="813"/>
      <c r="H508" s="813"/>
      <c r="I508" s="813"/>
      <c r="J508" s="813"/>
      <c r="K508" s="813"/>
    </row>
    <row r="509" spans="1:11" s="815" customFormat="1">
      <c r="A509" s="813"/>
      <c r="B509" s="812"/>
      <c r="C509" s="858"/>
      <c r="E509" s="813"/>
      <c r="F509" s="813"/>
      <c r="G509" s="813"/>
      <c r="H509" s="813"/>
      <c r="I509" s="813"/>
      <c r="J509" s="813"/>
      <c r="K509" s="813"/>
    </row>
    <row r="510" spans="1:11" s="815" customFormat="1">
      <c r="A510" s="813"/>
      <c r="B510" s="812"/>
      <c r="C510" s="858"/>
      <c r="E510" s="813"/>
      <c r="F510" s="813"/>
      <c r="G510" s="813"/>
      <c r="H510" s="813"/>
      <c r="I510" s="813"/>
      <c r="J510" s="813"/>
      <c r="K510" s="813"/>
    </row>
    <row r="511" spans="1:11" s="815" customFormat="1">
      <c r="A511" s="813"/>
      <c r="B511" s="812"/>
      <c r="C511" s="858"/>
      <c r="E511" s="813"/>
      <c r="F511" s="813"/>
      <c r="G511" s="813"/>
      <c r="H511" s="813"/>
      <c r="I511" s="813"/>
      <c r="J511" s="813"/>
      <c r="K511" s="813"/>
    </row>
    <row r="512" spans="1:11" s="815" customFormat="1">
      <c r="A512" s="813"/>
      <c r="B512" s="812"/>
      <c r="C512" s="858"/>
      <c r="E512" s="813"/>
      <c r="F512" s="813"/>
      <c r="G512" s="813"/>
      <c r="H512" s="813"/>
      <c r="I512" s="813"/>
      <c r="J512" s="813"/>
      <c r="K512" s="813"/>
    </row>
    <row r="513" spans="1:11" s="815" customFormat="1">
      <c r="A513" s="813"/>
      <c r="B513" s="812"/>
      <c r="C513" s="858"/>
      <c r="E513" s="813"/>
      <c r="F513" s="813"/>
      <c r="G513" s="813"/>
      <c r="H513" s="813"/>
      <c r="I513" s="813"/>
      <c r="J513" s="813"/>
      <c r="K513" s="813"/>
    </row>
    <row r="514" spans="1:11" s="815" customFormat="1">
      <c r="A514" s="813"/>
      <c r="B514" s="812"/>
      <c r="C514" s="858"/>
      <c r="E514" s="813"/>
      <c r="F514" s="813"/>
      <c r="G514" s="813"/>
      <c r="H514" s="813"/>
      <c r="I514" s="813"/>
      <c r="J514" s="813"/>
      <c r="K514" s="813"/>
    </row>
    <row r="515" spans="1:11" s="815" customFormat="1">
      <c r="A515" s="813"/>
      <c r="B515" s="812"/>
      <c r="C515" s="858"/>
      <c r="E515" s="813"/>
      <c r="F515" s="813"/>
      <c r="G515" s="813"/>
      <c r="H515" s="813"/>
      <c r="I515" s="813"/>
      <c r="J515" s="813"/>
      <c r="K515" s="813"/>
    </row>
    <row r="516" spans="1:11" s="815" customFormat="1">
      <c r="A516" s="813"/>
      <c r="B516" s="812"/>
      <c r="C516" s="858"/>
      <c r="E516" s="813"/>
      <c r="F516" s="813"/>
      <c r="G516" s="813"/>
      <c r="H516" s="813"/>
      <c r="I516" s="813"/>
      <c r="J516" s="813"/>
      <c r="K516" s="813"/>
    </row>
    <row r="517" spans="1:11" s="815" customFormat="1">
      <c r="A517" s="813"/>
      <c r="B517" s="812"/>
      <c r="C517" s="858"/>
      <c r="E517" s="813"/>
      <c r="F517" s="813"/>
      <c r="G517" s="813"/>
      <c r="H517" s="813"/>
      <c r="I517" s="813"/>
      <c r="J517" s="813"/>
      <c r="K517" s="813"/>
    </row>
    <row r="518" spans="1:11" s="815" customFormat="1">
      <c r="A518" s="813"/>
      <c r="B518" s="812"/>
      <c r="C518" s="858"/>
      <c r="E518" s="813"/>
      <c r="F518" s="813"/>
      <c r="G518" s="813"/>
      <c r="H518" s="813"/>
      <c r="I518" s="813"/>
      <c r="J518" s="813"/>
      <c r="K518" s="813"/>
    </row>
    <row r="519" spans="1:11" s="815" customFormat="1">
      <c r="A519" s="813"/>
      <c r="B519" s="812"/>
      <c r="C519" s="858"/>
      <c r="E519" s="813"/>
      <c r="F519" s="813"/>
      <c r="G519" s="813"/>
      <c r="H519" s="813"/>
      <c r="I519" s="813"/>
      <c r="J519" s="813"/>
      <c r="K519" s="813"/>
    </row>
    <row r="520" spans="1:11" s="815" customFormat="1">
      <c r="A520" s="813"/>
      <c r="B520" s="812"/>
      <c r="C520" s="858"/>
      <c r="E520" s="813"/>
      <c r="F520" s="813"/>
      <c r="G520" s="813"/>
      <c r="H520" s="813"/>
      <c r="I520" s="813"/>
      <c r="J520" s="813"/>
      <c r="K520" s="813"/>
    </row>
    <row r="521" spans="1:11" s="815" customFormat="1">
      <c r="A521" s="813"/>
      <c r="B521" s="812"/>
      <c r="C521" s="858"/>
      <c r="E521" s="813"/>
      <c r="F521" s="813"/>
      <c r="G521" s="813"/>
      <c r="H521" s="813"/>
      <c r="I521" s="813"/>
      <c r="J521" s="813"/>
      <c r="K521" s="813"/>
    </row>
    <row r="522" spans="1:11" s="815" customFormat="1">
      <c r="A522" s="813"/>
      <c r="B522" s="812"/>
      <c r="C522" s="858"/>
      <c r="E522" s="813"/>
      <c r="F522" s="813"/>
      <c r="G522" s="813"/>
      <c r="H522" s="813"/>
      <c r="I522" s="813"/>
      <c r="J522" s="813"/>
      <c r="K522" s="813"/>
    </row>
    <row r="523" spans="1:11" s="815" customFormat="1">
      <c r="A523" s="813"/>
      <c r="B523" s="812"/>
      <c r="C523" s="858"/>
      <c r="E523" s="813"/>
      <c r="F523" s="813"/>
      <c r="G523" s="813"/>
      <c r="H523" s="813"/>
      <c r="I523" s="813"/>
      <c r="J523" s="813"/>
      <c r="K523" s="813"/>
    </row>
    <row r="524" spans="1:11" s="815" customFormat="1">
      <c r="A524" s="813"/>
      <c r="B524" s="812"/>
      <c r="C524" s="858"/>
      <c r="E524" s="813"/>
      <c r="F524" s="813"/>
      <c r="G524" s="813"/>
      <c r="H524" s="813"/>
      <c r="I524" s="813"/>
      <c r="J524" s="813"/>
      <c r="K524" s="813"/>
    </row>
    <row r="525" spans="1:11" s="815" customFormat="1">
      <c r="A525" s="813"/>
      <c r="B525" s="812"/>
      <c r="C525" s="858"/>
      <c r="E525" s="813"/>
      <c r="F525" s="813"/>
      <c r="G525" s="813"/>
      <c r="H525" s="813"/>
      <c r="I525" s="813"/>
      <c r="J525" s="813"/>
      <c r="K525" s="813"/>
    </row>
    <row r="526" spans="1:11" s="815" customFormat="1">
      <c r="A526" s="813"/>
      <c r="B526" s="812"/>
      <c r="C526" s="858"/>
      <c r="E526" s="813"/>
      <c r="F526" s="813"/>
      <c r="G526" s="813"/>
      <c r="H526" s="813"/>
      <c r="I526" s="813"/>
      <c r="J526" s="813"/>
      <c r="K526" s="813"/>
    </row>
    <row r="527" spans="1:11" s="815" customFormat="1">
      <c r="A527" s="813"/>
      <c r="B527" s="812"/>
      <c r="C527" s="858"/>
      <c r="E527" s="813"/>
      <c r="F527" s="813"/>
      <c r="G527" s="813"/>
      <c r="H527" s="813"/>
      <c r="I527" s="813"/>
      <c r="J527" s="813"/>
      <c r="K527" s="813"/>
    </row>
    <row r="528" spans="1:11" s="815" customFormat="1">
      <c r="A528" s="813"/>
      <c r="B528" s="812"/>
      <c r="C528" s="858"/>
      <c r="E528" s="813"/>
      <c r="F528" s="813"/>
      <c r="G528" s="813"/>
      <c r="H528" s="813"/>
      <c r="I528" s="813"/>
      <c r="J528" s="813"/>
      <c r="K528" s="813"/>
    </row>
    <row r="529" spans="1:11" s="815" customFormat="1">
      <c r="A529" s="813"/>
      <c r="B529" s="812"/>
      <c r="C529" s="858"/>
      <c r="E529" s="813"/>
      <c r="F529" s="813"/>
      <c r="G529" s="813"/>
      <c r="H529" s="813"/>
      <c r="I529" s="813"/>
      <c r="J529" s="813"/>
      <c r="K529" s="813"/>
    </row>
    <row r="530" spans="1:11" s="815" customFormat="1">
      <c r="A530" s="813"/>
      <c r="B530" s="812"/>
      <c r="C530" s="858"/>
      <c r="E530" s="813"/>
      <c r="F530" s="813"/>
      <c r="G530" s="813"/>
      <c r="H530" s="813"/>
      <c r="I530" s="813"/>
      <c r="J530" s="813"/>
      <c r="K530" s="813"/>
    </row>
    <row r="531" spans="1:11" s="815" customFormat="1">
      <c r="A531" s="813"/>
      <c r="B531" s="812"/>
      <c r="C531" s="858"/>
      <c r="E531" s="813"/>
      <c r="F531" s="813"/>
      <c r="G531" s="813"/>
      <c r="H531" s="813"/>
      <c r="I531" s="813"/>
      <c r="J531" s="813"/>
      <c r="K531" s="813"/>
    </row>
    <row r="532" spans="1:11" s="815" customFormat="1">
      <c r="A532" s="813"/>
      <c r="B532" s="812"/>
      <c r="C532" s="858"/>
      <c r="E532" s="813"/>
      <c r="F532" s="813"/>
      <c r="G532" s="813"/>
      <c r="H532" s="813"/>
      <c r="I532" s="813"/>
      <c r="J532" s="813"/>
      <c r="K532" s="813"/>
    </row>
    <row r="533" spans="1:11" s="815" customFormat="1">
      <c r="A533" s="813"/>
      <c r="B533" s="812"/>
      <c r="C533" s="858"/>
      <c r="E533" s="813"/>
      <c r="F533" s="813"/>
      <c r="G533" s="813"/>
      <c r="H533" s="813"/>
      <c r="I533" s="813"/>
      <c r="J533" s="813"/>
      <c r="K533" s="813"/>
    </row>
    <row r="534" spans="1:11" s="815" customFormat="1">
      <c r="A534" s="813"/>
      <c r="B534" s="812"/>
      <c r="C534" s="858"/>
      <c r="E534" s="813"/>
      <c r="F534" s="813"/>
      <c r="G534" s="813"/>
      <c r="H534" s="813"/>
      <c r="I534" s="813"/>
      <c r="J534" s="813"/>
      <c r="K534" s="813"/>
    </row>
    <row r="535" spans="1:11" s="815" customFormat="1">
      <c r="A535" s="813"/>
      <c r="B535" s="812"/>
      <c r="C535" s="858"/>
      <c r="E535" s="813"/>
      <c r="F535" s="813"/>
      <c r="G535" s="813"/>
      <c r="H535" s="813"/>
      <c r="I535" s="813"/>
      <c r="J535" s="813"/>
      <c r="K535" s="813"/>
    </row>
    <row r="536" spans="1:11" s="815" customFormat="1">
      <c r="A536" s="813"/>
      <c r="B536" s="812"/>
      <c r="C536" s="858"/>
      <c r="E536" s="813"/>
      <c r="F536" s="813"/>
      <c r="G536" s="813"/>
      <c r="H536" s="813"/>
      <c r="I536" s="813"/>
      <c r="J536" s="813"/>
      <c r="K536" s="813"/>
    </row>
    <row r="537" spans="1:11" s="815" customFormat="1">
      <c r="A537" s="813"/>
      <c r="B537" s="812"/>
      <c r="C537" s="858"/>
      <c r="E537" s="813"/>
      <c r="F537" s="813"/>
      <c r="G537" s="813"/>
      <c r="H537" s="813"/>
      <c r="I537" s="813"/>
      <c r="J537" s="813"/>
      <c r="K537" s="813"/>
    </row>
    <row r="538" spans="1:11" s="815" customFormat="1">
      <c r="A538" s="813"/>
      <c r="B538" s="812"/>
      <c r="C538" s="858"/>
      <c r="E538" s="813"/>
      <c r="F538" s="813"/>
      <c r="G538" s="813"/>
      <c r="H538" s="813"/>
      <c r="I538" s="813"/>
      <c r="J538" s="813"/>
      <c r="K538" s="813"/>
    </row>
    <row r="539" spans="1:11" s="815" customFormat="1">
      <c r="A539" s="813"/>
      <c r="B539" s="812"/>
      <c r="C539" s="858"/>
      <c r="E539" s="813"/>
      <c r="F539" s="813"/>
      <c r="G539" s="813"/>
      <c r="H539" s="813"/>
      <c r="I539" s="813"/>
      <c r="J539" s="813"/>
      <c r="K539" s="813"/>
    </row>
    <row r="540" spans="1:11" s="815" customFormat="1">
      <c r="A540" s="813"/>
      <c r="B540" s="812"/>
      <c r="C540" s="858"/>
      <c r="E540" s="813"/>
      <c r="F540" s="813"/>
      <c r="G540" s="813"/>
      <c r="H540" s="813"/>
      <c r="I540" s="813"/>
      <c r="J540" s="813"/>
      <c r="K540" s="813"/>
    </row>
    <row r="541" spans="1:11" s="815" customFormat="1">
      <c r="A541" s="813"/>
      <c r="B541" s="812"/>
      <c r="C541" s="858"/>
      <c r="E541" s="813"/>
      <c r="F541" s="813"/>
      <c r="G541" s="813"/>
      <c r="H541" s="813"/>
      <c r="I541" s="813"/>
      <c r="J541" s="813"/>
      <c r="K541" s="813"/>
    </row>
    <row r="542" spans="1:11" s="815" customFormat="1">
      <c r="A542" s="813"/>
      <c r="B542" s="812"/>
      <c r="C542" s="858"/>
      <c r="E542" s="813"/>
      <c r="F542" s="813"/>
      <c r="G542" s="813"/>
      <c r="H542" s="813"/>
      <c r="I542" s="813"/>
      <c r="J542" s="813"/>
      <c r="K542" s="813"/>
    </row>
    <row r="543" spans="1:11" s="815" customFormat="1">
      <c r="A543" s="813"/>
      <c r="B543" s="812"/>
      <c r="C543" s="858"/>
      <c r="E543" s="813"/>
      <c r="F543" s="813"/>
      <c r="G543" s="813"/>
      <c r="H543" s="813"/>
      <c r="I543" s="813"/>
      <c r="J543" s="813"/>
      <c r="K543" s="813"/>
    </row>
    <row r="544" spans="1:11" s="815" customFormat="1">
      <c r="A544" s="813"/>
      <c r="B544" s="812"/>
      <c r="C544" s="858"/>
      <c r="E544" s="813"/>
      <c r="F544" s="813"/>
      <c r="G544" s="813"/>
      <c r="H544" s="813"/>
      <c r="I544" s="813"/>
      <c r="J544" s="813"/>
      <c r="K544" s="813"/>
    </row>
    <row r="545" spans="1:11" s="815" customFormat="1">
      <c r="A545" s="813"/>
      <c r="B545" s="812"/>
      <c r="C545" s="858"/>
      <c r="E545" s="813"/>
      <c r="F545" s="813"/>
      <c r="G545" s="813"/>
      <c r="H545" s="813"/>
      <c r="I545" s="813"/>
      <c r="J545" s="813"/>
      <c r="K545" s="813"/>
    </row>
    <row r="546" spans="1:11" s="815" customFormat="1">
      <c r="A546" s="813"/>
      <c r="B546" s="812"/>
      <c r="C546" s="858"/>
      <c r="E546" s="813"/>
      <c r="F546" s="813"/>
      <c r="G546" s="813"/>
      <c r="H546" s="813"/>
      <c r="I546" s="813"/>
      <c r="J546" s="813"/>
      <c r="K546" s="813"/>
    </row>
    <row r="547" spans="1:11" s="815" customFormat="1">
      <c r="A547" s="813"/>
      <c r="B547" s="812"/>
      <c r="C547" s="858"/>
      <c r="E547" s="813"/>
      <c r="F547" s="813"/>
      <c r="G547" s="813"/>
      <c r="H547" s="813"/>
      <c r="I547" s="813"/>
      <c r="J547" s="813"/>
      <c r="K547" s="813"/>
    </row>
    <row r="548" spans="1:11" s="815" customFormat="1">
      <c r="A548" s="813"/>
      <c r="B548" s="812"/>
      <c r="C548" s="858"/>
      <c r="E548" s="813"/>
      <c r="F548" s="813"/>
      <c r="G548" s="813"/>
      <c r="H548" s="813"/>
      <c r="I548" s="813"/>
      <c r="J548" s="813"/>
      <c r="K548" s="813"/>
    </row>
    <row r="549" spans="1:11" s="815" customFormat="1">
      <c r="A549" s="813"/>
      <c r="B549" s="812"/>
      <c r="C549" s="858"/>
      <c r="E549" s="813"/>
      <c r="F549" s="813"/>
      <c r="G549" s="813"/>
      <c r="H549" s="813"/>
      <c r="I549" s="813"/>
      <c r="J549" s="813"/>
      <c r="K549" s="813"/>
    </row>
    <row r="550" spans="1:11" s="815" customFormat="1">
      <c r="A550" s="813"/>
      <c r="B550" s="812"/>
      <c r="C550" s="858"/>
      <c r="E550" s="813"/>
      <c r="F550" s="813"/>
      <c r="G550" s="813"/>
      <c r="H550" s="813"/>
      <c r="I550" s="813"/>
      <c r="J550" s="813"/>
      <c r="K550" s="813"/>
    </row>
    <row r="551" spans="1:11" s="815" customFormat="1">
      <c r="A551" s="813"/>
      <c r="B551" s="812"/>
      <c r="C551" s="858"/>
      <c r="E551" s="813"/>
      <c r="F551" s="813"/>
      <c r="G551" s="813"/>
      <c r="H551" s="813"/>
      <c r="I551" s="813"/>
      <c r="J551" s="813"/>
      <c r="K551" s="813"/>
    </row>
    <row r="552" spans="1:11" s="815" customFormat="1">
      <c r="A552" s="813"/>
      <c r="B552" s="812"/>
      <c r="C552" s="858"/>
      <c r="E552" s="813"/>
      <c r="F552" s="813"/>
      <c r="G552" s="813"/>
      <c r="H552" s="813"/>
      <c r="I552" s="813"/>
      <c r="J552" s="813"/>
      <c r="K552" s="813"/>
    </row>
    <row r="553" spans="1:11" s="815" customFormat="1">
      <c r="A553" s="813"/>
      <c r="B553" s="812"/>
      <c r="C553" s="858"/>
      <c r="E553" s="813"/>
      <c r="F553" s="813"/>
      <c r="G553" s="813"/>
      <c r="H553" s="813"/>
      <c r="I553" s="813"/>
      <c r="J553" s="813"/>
      <c r="K553" s="813"/>
    </row>
    <row r="554" spans="1:11" s="815" customFormat="1">
      <c r="A554" s="813"/>
      <c r="B554" s="812"/>
      <c r="C554" s="858"/>
      <c r="E554" s="813"/>
      <c r="F554" s="813"/>
      <c r="G554" s="813"/>
      <c r="H554" s="813"/>
      <c r="I554" s="813"/>
      <c r="J554" s="813"/>
      <c r="K554" s="813"/>
    </row>
    <row r="555" spans="1:11" s="815" customFormat="1">
      <c r="A555" s="813"/>
      <c r="B555" s="812"/>
      <c r="C555" s="858"/>
      <c r="E555" s="813"/>
      <c r="F555" s="813"/>
      <c r="G555" s="813"/>
      <c r="H555" s="813"/>
      <c r="I555" s="813"/>
      <c r="J555" s="813"/>
      <c r="K555" s="813"/>
    </row>
    <row r="556" spans="1:11" s="815" customFormat="1">
      <c r="A556" s="813"/>
      <c r="B556" s="812"/>
      <c r="C556" s="858"/>
      <c r="E556" s="813"/>
      <c r="F556" s="813"/>
      <c r="G556" s="813"/>
      <c r="H556" s="813"/>
      <c r="I556" s="813"/>
      <c r="J556" s="813"/>
      <c r="K556" s="813"/>
    </row>
    <row r="557" spans="1:11" s="815" customFormat="1">
      <c r="A557" s="813"/>
      <c r="B557" s="812"/>
      <c r="C557" s="858"/>
      <c r="E557" s="813"/>
      <c r="F557" s="813"/>
      <c r="G557" s="813"/>
      <c r="H557" s="813"/>
      <c r="I557" s="813"/>
      <c r="J557" s="813"/>
      <c r="K557" s="813"/>
    </row>
    <row r="558" spans="1:11" s="815" customFormat="1">
      <c r="A558" s="813"/>
      <c r="B558" s="812"/>
      <c r="C558" s="858"/>
      <c r="E558" s="813"/>
      <c r="F558" s="813"/>
      <c r="G558" s="813"/>
      <c r="H558" s="813"/>
      <c r="I558" s="813"/>
      <c r="J558" s="813"/>
      <c r="K558" s="813"/>
    </row>
    <row r="559" spans="1:11" s="815" customFormat="1">
      <c r="A559" s="813"/>
      <c r="B559" s="812"/>
      <c r="C559" s="858"/>
      <c r="E559" s="813"/>
      <c r="F559" s="813"/>
      <c r="G559" s="813"/>
      <c r="H559" s="813"/>
      <c r="I559" s="813"/>
      <c r="J559" s="813"/>
      <c r="K559" s="813"/>
    </row>
    <row r="560" spans="1:11" s="815" customFormat="1">
      <c r="A560" s="813"/>
      <c r="B560" s="812"/>
      <c r="C560" s="858"/>
      <c r="E560" s="813"/>
      <c r="F560" s="813"/>
      <c r="G560" s="813"/>
      <c r="H560" s="813"/>
      <c r="I560" s="813"/>
      <c r="J560" s="813"/>
      <c r="K560" s="813"/>
    </row>
    <row r="561" spans="1:11" s="815" customFormat="1">
      <c r="A561" s="813"/>
      <c r="B561" s="812"/>
      <c r="C561" s="858"/>
      <c r="E561" s="813"/>
      <c r="F561" s="813"/>
      <c r="G561" s="813"/>
      <c r="H561" s="813"/>
      <c r="I561" s="813"/>
      <c r="J561" s="813"/>
      <c r="K561" s="813"/>
    </row>
    <row r="562" spans="1:11" s="815" customFormat="1">
      <c r="A562" s="813"/>
      <c r="B562" s="812"/>
      <c r="C562" s="858"/>
      <c r="E562" s="813"/>
      <c r="F562" s="813"/>
      <c r="G562" s="813"/>
      <c r="H562" s="813"/>
      <c r="I562" s="813"/>
      <c r="J562" s="813"/>
      <c r="K562" s="813"/>
    </row>
    <row r="563" spans="1:11" s="815" customFormat="1">
      <c r="A563" s="813"/>
      <c r="B563" s="812"/>
      <c r="C563" s="858"/>
      <c r="E563" s="813"/>
      <c r="F563" s="813"/>
      <c r="G563" s="813"/>
      <c r="H563" s="813"/>
      <c r="I563" s="813"/>
      <c r="J563" s="813"/>
      <c r="K563" s="813"/>
    </row>
    <row r="564" spans="1:11" s="815" customFormat="1">
      <c r="A564" s="813"/>
      <c r="B564" s="812"/>
      <c r="C564" s="858"/>
      <c r="E564" s="813"/>
      <c r="F564" s="813"/>
      <c r="G564" s="813"/>
      <c r="H564" s="813"/>
      <c r="I564" s="813"/>
      <c r="J564" s="813"/>
      <c r="K564" s="813"/>
    </row>
    <row r="565" spans="1:11" s="815" customFormat="1">
      <c r="A565" s="813"/>
      <c r="B565" s="812"/>
      <c r="C565" s="858"/>
      <c r="E565" s="813"/>
      <c r="F565" s="813"/>
      <c r="G565" s="813"/>
      <c r="H565" s="813"/>
      <c r="I565" s="813"/>
      <c r="J565" s="813"/>
      <c r="K565" s="813"/>
    </row>
    <row r="566" spans="1:11" s="815" customFormat="1">
      <c r="A566" s="813"/>
      <c r="B566" s="812"/>
      <c r="C566" s="858"/>
      <c r="E566" s="813"/>
      <c r="F566" s="813"/>
      <c r="G566" s="813"/>
      <c r="H566" s="813"/>
      <c r="I566" s="813"/>
      <c r="J566" s="813"/>
      <c r="K566" s="813"/>
    </row>
    <row r="567" spans="1:11" s="815" customFormat="1">
      <c r="A567" s="813"/>
      <c r="B567" s="812"/>
      <c r="C567" s="858"/>
      <c r="E567" s="813"/>
      <c r="F567" s="813"/>
      <c r="G567" s="813"/>
      <c r="H567" s="813"/>
      <c r="I567" s="813"/>
      <c r="J567" s="813"/>
      <c r="K567" s="813"/>
    </row>
    <row r="568" spans="1:11" s="815" customFormat="1">
      <c r="A568" s="813"/>
      <c r="B568" s="812"/>
      <c r="C568" s="858"/>
      <c r="E568" s="813"/>
      <c r="F568" s="813"/>
      <c r="G568" s="813"/>
      <c r="H568" s="813"/>
      <c r="I568" s="813"/>
      <c r="J568" s="813"/>
      <c r="K568" s="813"/>
    </row>
    <row r="569" spans="1:11" s="815" customFormat="1">
      <c r="A569" s="813"/>
      <c r="B569" s="812"/>
      <c r="C569" s="858"/>
      <c r="E569" s="813"/>
      <c r="F569" s="813"/>
      <c r="G569" s="813"/>
      <c r="H569" s="813"/>
      <c r="I569" s="813"/>
      <c r="J569" s="813"/>
      <c r="K569" s="813"/>
    </row>
    <row r="570" spans="1:11" s="815" customFormat="1">
      <c r="A570" s="813"/>
      <c r="B570" s="812"/>
      <c r="C570" s="858"/>
      <c r="E570" s="813"/>
      <c r="F570" s="813"/>
      <c r="G570" s="813"/>
      <c r="H570" s="813"/>
      <c r="I570" s="813"/>
      <c r="J570" s="813"/>
      <c r="K570" s="813"/>
    </row>
    <row r="571" spans="1:11" s="815" customFormat="1">
      <c r="A571" s="813"/>
      <c r="B571" s="812"/>
      <c r="C571" s="858"/>
      <c r="E571" s="813"/>
      <c r="F571" s="813"/>
      <c r="G571" s="813"/>
      <c r="H571" s="813"/>
      <c r="I571" s="813"/>
      <c r="J571" s="813"/>
      <c r="K571" s="813"/>
    </row>
    <row r="572" spans="1:11" s="815" customFormat="1">
      <c r="A572" s="813"/>
      <c r="B572" s="812"/>
      <c r="C572" s="858"/>
      <c r="E572" s="813"/>
      <c r="F572" s="813"/>
      <c r="G572" s="813"/>
      <c r="H572" s="813"/>
      <c r="I572" s="813"/>
      <c r="J572" s="813"/>
      <c r="K572" s="813"/>
    </row>
    <row r="573" spans="1:11" s="815" customFormat="1">
      <c r="A573" s="813"/>
      <c r="B573" s="812"/>
      <c r="C573" s="858"/>
      <c r="E573" s="813"/>
      <c r="F573" s="813"/>
      <c r="G573" s="813"/>
      <c r="H573" s="813"/>
      <c r="I573" s="813"/>
      <c r="J573" s="813"/>
      <c r="K573" s="813"/>
    </row>
    <row r="574" spans="1:11" s="815" customFormat="1">
      <c r="A574" s="813"/>
      <c r="B574" s="812"/>
      <c r="C574" s="858"/>
      <c r="E574" s="813"/>
      <c r="F574" s="813"/>
      <c r="G574" s="813"/>
      <c r="H574" s="813"/>
      <c r="I574" s="813"/>
      <c r="J574" s="813"/>
      <c r="K574" s="813"/>
    </row>
    <row r="575" spans="1:11" s="815" customFormat="1">
      <c r="A575" s="813"/>
      <c r="B575" s="812"/>
      <c r="C575" s="858"/>
      <c r="E575" s="813"/>
      <c r="F575" s="813"/>
      <c r="G575" s="813"/>
      <c r="H575" s="813"/>
      <c r="I575" s="813"/>
      <c r="J575" s="813"/>
      <c r="K575" s="813"/>
    </row>
    <row r="576" spans="1:11" s="815" customFormat="1">
      <c r="A576" s="813"/>
      <c r="B576" s="812"/>
      <c r="C576" s="858"/>
      <c r="E576" s="813"/>
      <c r="F576" s="813"/>
      <c r="G576" s="813"/>
      <c r="H576" s="813"/>
      <c r="I576" s="813"/>
      <c r="J576" s="813"/>
      <c r="K576" s="813"/>
    </row>
    <row r="577" spans="1:11" s="815" customFormat="1">
      <c r="A577" s="813"/>
      <c r="B577" s="812"/>
      <c r="C577" s="858"/>
      <c r="E577" s="813"/>
      <c r="F577" s="813"/>
      <c r="G577" s="813"/>
      <c r="H577" s="813"/>
      <c r="I577" s="813"/>
      <c r="J577" s="813"/>
      <c r="K577" s="813"/>
    </row>
    <row r="578" spans="1:11" s="815" customFormat="1">
      <c r="A578" s="813"/>
      <c r="B578" s="812"/>
      <c r="C578" s="858"/>
      <c r="E578" s="813"/>
      <c r="F578" s="813"/>
      <c r="G578" s="813"/>
      <c r="H578" s="813"/>
      <c r="I578" s="813"/>
      <c r="J578" s="813"/>
      <c r="K578" s="813"/>
    </row>
    <row r="579" spans="1:11" s="815" customFormat="1">
      <c r="A579" s="813"/>
      <c r="B579" s="812"/>
      <c r="C579" s="858"/>
      <c r="E579" s="813"/>
      <c r="F579" s="813"/>
      <c r="G579" s="813"/>
      <c r="H579" s="813"/>
      <c r="I579" s="813"/>
      <c r="J579" s="813"/>
      <c r="K579" s="813"/>
    </row>
    <row r="580" spans="1:11" s="815" customFormat="1">
      <c r="A580" s="813"/>
      <c r="B580" s="812"/>
      <c r="C580" s="858"/>
      <c r="E580" s="813"/>
      <c r="F580" s="813"/>
      <c r="G580" s="813"/>
      <c r="H580" s="813"/>
      <c r="I580" s="813"/>
      <c r="J580" s="813"/>
      <c r="K580" s="813"/>
    </row>
    <row r="581" spans="1:11" s="815" customFormat="1">
      <c r="A581" s="813"/>
      <c r="B581" s="812"/>
      <c r="C581" s="858"/>
      <c r="E581" s="813"/>
      <c r="F581" s="813"/>
      <c r="G581" s="813"/>
      <c r="H581" s="813"/>
      <c r="I581" s="813"/>
      <c r="J581" s="813"/>
      <c r="K581" s="813"/>
    </row>
    <row r="582" spans="1:11" s="815" customFormat="1">
      <c r="A582" s="813"/>
      <c r="B582" s="812"/>
      <c r="C582" s="858"/>
      <c r="E582" s="813"/>
      <c r="F582" s="813"/>
      <c r="G582" s="813"/>
      <c r="H582" s="813"/>
      <c r="I582" s="813"/>
      <c r="J582" s="813"/>
      <c r="K582" s="813"/>
    </row>
    <row r="583" spans="1:11" s="815" customFormat="1">
      <c r="A583" s="813"/>
      <c r="B583" s="812"/>
      <c r="C583" s="858"/>
      <c r="E583" s="813"/>
      <c r="F583" s="813"/>
      <c r="G583" s="813"/>
      <c r="H583" s="813"/>
      <c r="I583" s="813"/>
      <c r="J583" s="813"/>
      <c r="K583" s="813"/>
    </row>
    <row r="584" spans="1:11" s="815" customFormat="1">
      <c r="A584" s="813"/>
      <c r="B584" s="812"/>
      <c r="C584" s="858"/>
      <c r="E584" s="813"/>
      <c r="F584" s="813"/>
      <c r="G584" s="813"/>
      <c r="H584" s="813"/>
      <c r="I584" s="813"/>
      <c r="J584" s="813"/>
      <c r="K584" s="813"/>
    </row>
    <row r="585" spans="1:11" s="815" customFormat="1">
      <c r="A585" s="813"/>
      <c r="B585" s="812"/>
      <c r="C585" s="858"/>
      <c r="E585" s="813"/>
      <c r="F585" s="813"/>
      <c r="G585" s="813"/>
      <c r="H585" s="813"/>
      <c r="I585" s="813"/>
      <c r="J585" s="813"/>
      <c r="K585" s="813"/>
    </row>
    <row r="586" spans="1:11" s="815" customFormat="1">
      <c r="A586" s="813"/>
      <c r="B586" s="812"/>
      <c r="C586" s="858"/>
      <c r="E586" s="813"/>
      <c r="F586" s="813"/>
      <c r="G586" s="813"/>
      <c r="H586" s="813"/>
      <c r="I586" s="813"/>
      <c r="J586" s="813"/>
      <c r="K586" s="813"/>
    </row>
    <row r="587" spans="1:11" s="815" customFormat="1">
      <c r="A587" s="813"/>
      <c r="B587" s="812"/>
      <c r="C587" s="858"/>
      <c r="E587" s="813"/>
      <c r="F587" s="813"/>
      <c r="G587" s="813"/>
      <c r="H587" s="813"/>
      <c r="I587" s="813"/>
      <c r="J587" s="813"/>
      <c r="K587" s="813"/>
    </row>
    <row r="588" spans="1:11" s="815" customFormat="1">
      <c r="A588" s="813"/>
      <c r="B588" s="812"/>
      <c r="C588" s="858"/>
      <c r="E588" s="813"/>
      <c r="F588" s="813"/>
      <c r="G588" s="813"/>
      <c r="H588" s="813"/>
      <c r="I588" s="813"/>
      <c r="J588" s="813"/>
      <c r="K588" s="813"/>
    </row>
    <row r="589" spans="1:11" s="815" customFormat="1">
      <c r="A589" s="813"/>
      <c r="B589" s="812"/>
      <c r="C589" s="858"/>
      <c r="E589" s="813"/>
      <c r="F589" s="813"/>
      <c r="G589" s="813"/>
      <c r="H589" s="813"/>
      <c r="I589" s="813"/>
      <c r="J589" s="813"/>
      <c r="K589" s="813"/>
    </row>
    <row r="590" spans="1:11" s="815" customFormat="1">
      <c r="A590" s="813"/>
      <c r="B590" s="812"/>
      <c r="C590" s="858"/>
      <c r="E590" s="813"/>
      <c r="F590" s="813"/>
      <c r="G590" s="813"/>
      <c r="H590" s="813"/>
      <c r="I590" s="813"/>
      <c r="J590" s="813"/>
      <c r="K590" s="813"/>
    </row>
    <row r="591" spans="1:11" s="815" customFormat="1">
      <c r="A591" s="813"/>
      <c r="B591" s="812"/>
      <c r="C591" s="858"/>
      <c r="E591" s="813"/>
      <c r="F591" s="813"/>
      <c r="G591" s="813"/>
      <c r="H591" s="813"/>
      <c r="I591" s="813"/>
      <c r="J591" s="813"/>
      <c r="K591" s="813"/>
    </row>
    <row r="592" spans="1:11" s="815" customFormat="1">
      <c r="A592" s="813"/>
      <c r="B592" s="812"/>
      <c r="C592" s="858"/>
      <c r="E592" s="813"/>
      <c r="F592" s="813"/>
      <c r="G592" s="813"/>
      <c r="H592" s="813"/>
      <c r="I592" s="813"/>
      <c r="J592" s="813"/>
      <c r="K592" s="813"/>
    </row>
    <row r="593" spans="1:11" s="815" customFormat="1">
      <c r="A593" s="813"/>
      <c r="B593" s="812"/>
      <c r="C593" s="858"/>
      <c r="E593" s="813"/>
      <c r="F593" s="813"/>
      <c r="G593" s="813"/>
      <c r="H593" s="813"/>
      <c r="I593" s="813"/>
      <c r="J593" s="813"/>
      <c r="K593" s="813"/>
    </row>
    <row r="594" spans="1:11" s="815" customFormat="1">
      <c r="A594" s="813"/>
      <c r="B594" s="812"/>
      <c r="C594" s="858"/>
      <c r="E594" s="813"/>
      <c r="F594" s="813"/>
      <c r="G594" s="813"/>
      <c r="H594" s="813"/>
      <c r="I594" s="813"/>
      <c r="J594" s="813"/>
      <c r="K594" s="813"/>
    </row>
    <row r="595" spans="1:11" s="815" customFormat="1">
      <c r="A595" s="813"/>
      <c r="B595" s="812"/>
      <c r="C595" s="858"/>
      <c r="E595" s="813"/>
      <c r="F595" s="813"/>
      <c r="G595" s="813"/>
      <c r="H595" s="813"/>
      <c r="I595" s="813"/>
      <c r="J595" s="813"/>
      <c r="K595" s="813"/>
    </row>
    <row r="596" spans="1:11" s="815" customFormat="1">
      <c r="A596" s="813"/>
      <c r="B596" s="812"/>
      <c r="C596" s="858"/>
      <c r="E596" s="813"/>
      <c r="F596" s="813"/>
      <c r="G596" s="813"/>
      <c r="H596" s="813"/>
      <c r="I596" s="813"/>
      <c r="J596" s="813"/>
      <c r="K596" s="813"/>
    </row>
    <row r="597" spans="1:11" s="815" customFormat="1">
      <c r="A597" s="813"/>
      <c r="B597" s="812"/>
      <c r="C597" s="858"/>
      <c r="E597" s="813"/>
      <c r="F597" s="813"/>
      <c r="G597" s="813"/>
      <c r="H597" s="813"/>
      <c r="I597" s="813"/>
      <c r="J597" s="813"/>
      <c r="K597" s="813"/>
    </row>
    <row r="598" spans="1:11" s="815" customFormat="1">
      <c r="A598" s="813"/>
      <c r="B598" s="812"/>
      <c r="C598" s="858"/>
      <c r="E598" s="813"/>
      <c r="F598" s="813"/>
      <c r="G598" s="813"/>
      <c r="H598" s="813"/>
      <c r="I598" s="813"/>
      <c r="J598" s="813"/>
      <c r="K598" s="813"/>
    </row>
    <row r="599" spans="1:11" s="815" customFormat="1">
      <c r="A599" s="813"/>
      <c r="B599" s="812"/>
      <c r="C599" s="858"/>
      <c r="E599" s="813"/>
      <c r="F599" s="813"/>
      <c r="G599" s="813"/>
      <c r="H599" s="813"/>
      <c r="I599" s="813"/>
      <c r="J599" s="813"/>
      <c r="K599" s="813"/>
    </row>
    <row r="600" spans="1:11" s="815" customFormat="1">
      <c r="A600" s="813"/>
      <c r="B600" s="812"/>
      <c r="C600" s="858"/>
      <c r="E600" s="813"/>
      <c r="F600" s="813"/>
      <c r="G600" s="813"/>
      <c r="H600" s="813"/>
      <c r="I600" s="813"/>
      <c r="J600" s="813"/>
      <c r="K600" s="813"/>
    </row>
    <row r="601" spans="1:11" s="815" customFormat="1">
      <c r="A601" s="813"/>
      <c r="B601" s="812"/>
      <c r="C601" s="858"/>
      <c r="E601" s="813"/>
      <c r="F601" s="813"/>
      <c r="G601" s="813"/>
      <c r="H601" s="813"/>
      <c r="I601" s="813"/>
      <c r="J601" s="813"/>
      <c r="K601" s="813"/>
    </row>
    <row r="602" spans="1:11" s="815" customFormat="1">
      <c r="A602" s="813"/>
      <c r="B602" s="812"/>
      <c r="C602" s="858"/>
      <c r="E602" s="813"/>
      <c r="F602" s="813"/>
      <c r="G602" s="813"/>
      <c r="H602" s="813"/>
      <c r="I602" s="813"/>
      <c r="J602" s="813"/>
      <c r="K602" s="813"/>
    </row>
    <row r="603" spans="1:11" s="815" customFormat="1">
      <c r="A603" s="813"/>
      <c r="B603" s="812"/>
      <c r="C603" s="858"/>
      <c r="E603" s="813"/>
      <c r="F603" s="813"/>
      <c r="G603" s="813"/>
      <c r="H603" s="813"/>
      <c r="I603" s="813"/>
      <c r="J603" s="813"/>
      <c r="K603" s="813"/>
    </row>
    <row r="604" spans="1:11" s="815" customFormat="1">
      <c r="A604" s="813"/>
      <c r="B604" s="812"/>
      <c r="C604" s="858"/>
      <c r="E604" s="813"/>
      <c r="F604" s="813"/>
      <c r="G604" s="813"/>
      <c r="H604" s="813"/>
      <c r="I604" s="813"/>
      <c r="J604" s="813"/>
      <c r="K604" s="813"/>
    </row>
    <row r="605" spans="1:11" s="815" customFormat="1">
      <c r="A605" s="813"/>
      <c r="B605" s="812"/>
      <c r="C605" s="858"/>
      <c r="E605" s="813"/>
      <c r="F605" s="813"/>
      <c r="G605" s="813"/>
      <c r="H605" s="813"/>
      <c r="I605" s="813"/>
      <c r="J605" s="813"/>
      <c r="K605" s="813"/>
    </row>
    <row r="606" spans="1:11" s="815" customFormat="1">
      <c r="A606" s="813"/>
      <c r="B606" s="812"/>
      <c r="C606" s="858"/>
      <c r="E606" s="813"/>
      <c r="F606" s="813"/>
      <c r="G606" s="813"/>
      <c r="H606" s="813"/>
      <c r="I606" s="813"/>
      <c r="J606" s="813"/>
      <c r="K606" s="813"/>
    </row>
    <row r="607" spans="1:11" s="815" customFormat="1">
      <c r="A607" s="813"/>
      <c r="B607" s="812"/>
      <c r="C607" s="858"/>
      <c r="E607" s="813"/>
      <c r="F607" s="813"/>
      <c r="G607" s="813"/>
      <c r="H607" s="813"/>
      <c r="I607" s="813"/>
      <c r="J607" s="813"/>
      <c r="K607" s="813"/>
    </row>
    <row r="608" spans="1:11" s="815" customFormat="1">
      <c r="A608" s="813"/>
      <c r="B608" s="812"/>
      <c r="C608" s="858"/>
      <c r="E608" s="813"/>
      <c r="F608" s="813"/>
      <c r="G608" s="813"/>
      <c r="H608" s="813"/>
      <c r="I608" s="813"/>
      <c r="J608" s="813"/>
      <c r="K608" s="813"/>
    </row>
  </sheetData>
  <mergeCells count="4">
    <mergeCell ref="A2:I2"/>
    <mergeCell ref="D8:F8"/>
    <mergeCell ref="B18:H18"/>
    <mergeCell ref="B20:H20"/>
  </mergeCells>
  <conditionalFormatting sqref="I7:I16 I19">
    <cfRule type="cellIs" dxfId="5" priority="1" stopIfTrue="1" operator="equal">
      <formula>0</formula>
    </cfRule>
  </conditionalFormatting>
  <printOptions horizontalCentered="1"/>
  <pageMargins left="0.74803149606299213" right="0.74803149606299213" top="0.31496062992125984" bottom="0.74803149606299213" header="0.78740157480314965"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4C779-4988-45FE-933B-D876FA6E3848}">
  <dimension ref="A1:K610"/>
  <sheetViews>
    <sheetView view="pageBreakPreview" zoomScaleNormal="100" zoomScaleSheetLayoutView="100" workbookViewId="0">
      <selection activeCell="I15" sqref="I15"/>
    </sheetView>
  </sheetViews>
  <sheetFormatPr defaultRowHeight="15"/>
  <cols>
    <col min="1" max="1" width="0.85546875" style="1194" customWidth="1"/>
    <col min="2" max="2" width="9.140625" style="1216"/>
    <col min="3" max="3" width="2.28515625" style="1194" customWidth="1"/>
    <col min="4" max="4" width="14.5703125" style="1218" customWidth="1"/>
    <col min="5" max="7" width="9.140625" style="1194"/>
    <col min="8" max="8" width="5.85546875" style="1194" customWidth="1"/>
    <col min="9" max="9" width="23.42578125" style="1194" customWidth="1"/>
    <col min="10" max="10" width="6.42578125" style="1194" hidden="1" customWidth="1"/>
    <col min="11" max="11" width="11.5703125" style="1194" bestFit="1" customWidth="1"/>
    <col min="12" max="12" width="9.140625" style="1194" customWidth="1"/>
    <col min="13" max="256" width="9.140625" style="1194"/>
    <col min="257" max="257" width="0.85546875" style="1194" customWidth="1"/>
    <col min="258" max="258" width="9.140625" style="1194"/>
    <col min="259" max="259" width="2.28515625" style="1194" customWidth="1"/>
    <col min="260" max="260" width="14.5703125" style="1194" customWidth="1"/>
    <col min="261" max="263" width="9.140625" style="1194"/>
    <col min="264" max="264" width="5.85546875" style="1194" customWidth="1"/>
    <col min="265" max="265" width="23.42578125" style="1194" customWidth="1"/>
    <col min="266" max="266" width="0" style="1194" hidden="1" customWidth="1"/>
    <col min="267" max="267" width="11.5703125" style="1194" bestFit="1" customWidth="1"/>
    <col min="268" max="512" width="9.140625" style="1194"/>
    <col min="513" max="513" width="0.85546875" style="1194" customWidth="1"/>
    <col min="514" max="514" width="9.140625" style="1194"/>
    <col min="515" max="515" width="2.28515625" style="1194" customWidth="1"/>
    <col min="516" max="516" width="14.5703125" style="1194" customWidth="1"/>
    <col min="517" max="519" width="9.140625" style="1194"/>
    <col min="520" max="520" width="5.85546875" style="1194" customWidth="1"/>
    <col min="521" max="521" width="23.42578125" style="1194" customWidth="1"/>
    <col min="522" max="522" width="0" style="1194" hidden="1" customWidth="1"/>
    <col min="523" max="523" width="11.5703125" style="1194" bestFit="1" customWidth="1"/>
    <col min="524" max="768" width="9.140625" style="1194"/>
    <col min="769" max="769" width="0.85546875" style="1194" customWidth="1"/>
    <col min="770" max="770" width="9.140625" style="1194"/>
    <col min="771" max="771" width="2.28515625" style="1194" customWidth="1"/>
    <col min="772" max="772" width="14.5703125" style="1194" customWidth="1"/>
    <col min="773" max="775" width="9.140625" style="1194"/>
    <col min="776" max="776" width="5.85546875" style="1194" customWidth="1"/>
    <col min="777" max="777" width="23.42578125" style="1194" customWidth="1"/>
    <col min="778" max="778" width="0" style="1194" hidden="1" customWidth="1"/>
    <col min="779" max="779" width="11.5703125" style="1194" bestFit="1" customWidth="1"/>
    <col min="780" max="1024" width="9.140625" style="1194"/>
    <col min="1025" max="1025" width="0.85546875" style="1194" customWidth="1"/>
    <col min="1026" max="1026" width="9.140625" style="1194"/>
    <col min="1027" max="1027" width="2.28515625" style="1194" customWidth="1"/>
    <col min="1028" max="1028" width="14.5703125" style="1194" customWidth="1"/>
    <col min="1029" max="1031" width="9.140625" style="1194"/>
    <col min="1032" max="1032" width="5.85546875" style="1194" customWidth="1"/>
    <col min="1033" max="1033" width="23.42578125" style="1194" customWidth="1"/>
    <col min="1034" max="1034" width="0" style="1194" hidden="1" customWidth="1"/>
    <col min="1035" max="1035" width="11.5703125" style="1194" bestFit="1" customWidth="1"/>
    <col min="1036" max="1280" width="9.140625" style="1194"/>
    <col min="1281" max="1281" width="0.85546875" style="1194" customWidth="1"/>
    <col min="1282" max="1282" width="9.140625" style="1194"/>
    <col min="1283" max="1283" width="2.28515625" style="1194" customWidth="1"/>
    <col min="1284" max="1284" width="14.5703125" style="1194" customWidth="1"/>
    <col min="1285" max="1287" width="9.140625" style="1194"/>
    <col min="1288" max="1288" width="5.85546875" style="1194" customWidth="1"/>
    <col min="1289" max="1289" width="23.42578125" style="1194" customWidth="1"/>
    <col min="1290" max="1290" width="0" style="1194" hidden="1" customWidth="1"/>
    <col min="1291" max="1291" width="11.5703125" style="1194" bestFit="1" customWidth="1"/>
    <col min="1292" max="1536" width="9.140625" style="1194"/>
    <col min="1537" max="1537" width="0.85546875" style="1194" customWidth="1"/>
    <col min="1538" max="1538" width="9.140625" style="1194"/>
    <col min="1539" max="1539" width="2.28515625" style="1194" customWidth="1"/>
    <col min="1540" max="1540" width="14.5703125" style="1194" customWidth="1"/>
    <col min="1541" max="1543" width="9.140625" style="1194"/>
    <col min="1544" max="1544" width="5.85546875" style="1194" customWidth="1"/>
    <col min="1545" max="1545" width="23.42578125" style="1194" customWidth="1"/>
    <col min="1546" max="1546" width="0" style="1194" hidden="1" customWidth="1"/>
    <col min="1547" max="1547" width="11.5703125" style="1194" bestFit="1" customWidth="1"/>
    <col min="1548" max="1792" width="9.140625" style="1194"/>
    <col min="1793" max="1793" width="0.85546875" style="1194" customWidth="1"/>
    <col min="1794" max="1794" width="9.140625" style="1194"/>
    <col min="1795" max="1795" width="2.28515625" style="1194" customWidth="1"/>
    <col min="1796" max="1796" width="14.5703125" style="1194" customWidth="1"/>
    <col min="1797" max="1799" width="9.140625" style="1194"/>
    <col min="1800" max="1800" width="5.85546875" style="1194" customWidth="1"/>
    <col min="1801" max="1801" width="23.42578125" style="1194" customWidth="1"/>
    <col min="1802" max="1802" width="0" style="1194" hidden="1" customWidth="1"/>
    <col min="1803" max="1803" width="11.5703125" style="1194" bestFit="1" customWidth="1"/>
    <col min="1804" max="2048" width="9.140625" style="1194"/>
    <col min="2049" max="2049" width="0.85546875" style="1194" customWidth="1"/>
    <col min="2050" max="2050" width="9.140625" style="1194"/>
    <col min="2051" max="2051" width="2.28515625" style="1194" customWidth="1"/>
    <col min="2052" max="2052" width="14.5703125" style="1194" customWidth="1"/>
    <col min="2053" max="2055" width="9.140625" style="1194"/>
    <col min="2056" max="2056" width="5.85546875" style="1194" customWidth="1"/>
    <col min="2057" max="2057" width="23.42578125" style="1194" customWidth="1"/>
    <col min="2058" max="2058" width="0" style="1194" hidden="1" customWidth="1"/>
    <col min="2059" max="2059" width="11.5703125" style="1194" bestFit="1" customWidth="1"/>
    <col min="2060" max="2304" width="9.140625" style="1194"/>
    <col min="2305" max="2305" width="0.85546875" style="1194" customWidth="1"/>
    <col min="2306" max="2306" width="9.140625" style="1194"/>
    <col min="2307" max="2307" width="2.28515625" style="1194" customWidth="1"/>
    <col min="2308" max="2308" width="14.5703125" style="1194" customWidth="1"/>
    <col min="2309" max="2311" width="9.140625" style="1194"/>
    <col min="2312" max="2312" width="5.85546875" style="1194" customWidth="1"/>
    <col min="2313" max="2313" width="23.42578125" style="1194" customWidth="1"/>
    <col min="2314" max="2314" width="0" style="1194" hidden="1" customWidth="1"/>
    <col min="2315" max="2315" width="11.5703125" style="1194" bestFit="1" customWidth="1"/>
    <col min="2316" max="2560" width="9.140625" style="1194"/>
    <col min="2561" max="2561" width="0.85546875" style="1194" customWidth="1"/>
    <col min="2562" max="2562" width="9.140625" style="1194"/>
    <col min="2563" max="2563" width="2.28515625" style="1194" customWidth="1"/>
    <col min="2564" max="2564" width="14.5703125" style="1194" customWidth="1"/>
    <col min="2565" max="2567" width="9.140625" style="1194"/>
    <col min="2568" max="2568" width="5.85546875" style="1194" customWidth="1"/>
    <col min="2569" max="2569" width="23.42578125" style="1194" customWidth="1"/>
    <col min="2570" max="2570" width="0" style="1194" hidden="1" customWidth="1"/>
    <col min="2571" max="2571" width="11.5703125" style="1194" bestFit="1" customWidth="1"/>
    <col min="2572" max="2816" width="9.140625" style="1194"/>
    <col min="2817" max="2817" width="0.85546875" style="1194" customWidth="1"/>
    <col min="2818" max="2818" width="9.140625" style="1194"/>
    <col min="2819" max="2819" width="2.28515625" style="1194" customWidth="1"/>
    <col min="2820" max="2820" width="14.5703125" style="1194" customWidth="1"/>
    <col min="2821" max="2823" width="9.140625" style="1194"/>
    <col min="2824" max="2824" width="5.85546875" style="1194" customWidth="1"/>
    <col min="2825" max="2825" width="23.42578125" style="1194" customWidth="1"/>
    <col min="2826" max="2826" width="0" style="1194" hidden="1" customWidth="1"/>
    <col min="2827" max="2827" width="11.5703125" style="1194" bestFit="1" customWidth="1"/>
    <col min="2828" max="3072" width="9.140625" style="1194"/>
    <col min="3073" max="3073" width="0.85546875" style="1194" customWidth="1"/>
    <col min="3074" max="3074" width="9.140625" style="1194"/>
    <col min="3075" max="3075" width="2.28515625" style="1194" customWidth="1"/>
    <col min="3076" max="3076" width="14.5703125" style="1194" customWidth="1"/>
    <col min="3077" max="3079" width="9.140625" style="1194"/>
    <col min="3080" max="3080" width="5.85546875" style="1194" customWidth="1"/>
    <col min="3081" max="3081" width="23.42578125" style="1194" customWidth="1"/>
    <col min="3082" max="3082" width="0" style="1194" hidden="1" customWidth="1"/>
    <col min="3083" max="3083" width="11.5703125" style="1194" bestFit="1" customWidth="1"/>
    <col min="3084" max="3328" width="9.140625" style="1194"/>
    <col min="3329" max="3329" width="0.85546875" style="1194" customWidth="1"/>
    <col min="3330" max="3330" width="9.140625" style="1194"/>
    <col min="3331" max="3331" width="2.28515625" style="1194" customWidth="1"/>
    <col min="3332" max="3332" width="14.5703125" style="1194" customWidth="1"/>
    <col min="3333" max="3335" width="9.140625" style="1194"/>
    <col min="3336" max="3336" width="5.85546875" style="1194" customWidth="1"/>
    <col min="3337" max="3337" width="23.42578125" style="1194" customWidth="1"/>
    <col min="3338" max="3338" width="0" style="1194" hidden="1" customWidth="1"/>
    <col min="3339" max="3339" width="11.5703125" style="1194" bestFit="1" customWidth="1"/>
    <col min="3340" max="3584" width="9.140625" style="1194"/>
    <col min="3585" max="3585" width="0.85546875" style="1194" customWidth="1"/>
    <col min="3586" max="3586" width="9.140625" style="1194"/>
    <col min="3587" max="3587" width="2.28515625" style="1194" customWidth="1"/>
    <col min="3588" max="3588" width="14.5703125" style="1194" customWidth="1"/>
    <col min="3589" max="3591" width="9.140625" style="1194"/>
    <col min="3592" max="3592" width="5.85546875" style="1194" customWidth="1"/>
    <col min="3593" max="3593" width="23.42578125" style="1194" customWidth="1"/>
    <col min="3594" max="3594" width="0" style="1194" hidden="1" customWidth="1"/>
    <col min="3595" max="3595" width="11.5703125" style="1194" bestFit="1" customWidth="1"/>
    <col min="3596" max="3840" width="9.140625" style="1194"/>
    <col min="3841" max="3841" width="0.85546875" style="1194" customWidth="1"/>
    <col min="3842" max="3842" width="9.140625" style="1194"/>
    <col min="3843" max="3843" width="2.28515625" style="1194" customWidth="1"/>
    <col min="3844" max="3844" width="14.5703125" style="1194" customWidth="1"/>
    <col min="3845" max="3847" width="9.140625" style="1194"/>
    <col min="3848" max="3848" width="5.85546875" style="1194" customWidth="1"/>
    <col min="3849" max="3849" width="23.42578125" style="1194" customWidth="1"/>
    <col min="3850" max="3850" width="0" style="1194" hidden="1" customWidth="1"/>
    <col min="3851" max="3851" width="11.5703125" style="1194" bestFit="1" customWidth="1"/>
    <col min="3852" max="4096" width="9.140625" style="1194"/>
    <col min="4097" max="4097" width="0.85546875" style="1194" customWidth="1"/>
    <col min="4098" max="4098" width="9.140625" style="1194"/>
    <col min="4099" max="4099" width="2.28515625" style="1194" customWidth="1"/>
    <col min="4100" max="4100" width="14.5703125" style="1194" customWidth="1"/>
    <col min="4101" max="4103" width="9.140625" style="1194"/>
    <col min="4104" max="4104" width="5.85546875" style="1194" customWidth="1"/>
    <col min="4105" max="4105" width="23.42578125" style="1194" customWidth="1"/>
    <col min="4106" max="4106" width="0" style="1194" hidden="1" customWidth="1"/>
    <col min="4107" max="4107" width="11.5703125" style="1194" bestFit="1" customWidth="1"/>
    <col min="4108" max="4352" width="9.140625" style="1194"/>
    <col min="4353" max="4353" width="0.85546875" style="1194" customWidth="1"/>
    <col min="4354" max="4354" width="9.140625" style="1194"/>
    <col min="4355" max="4355" width="2.28515625" style="1194" customWidth="1"/>
    <col min="4356" max="4356" width="14.5703125" style="1194" customWidth="1"/>
    <col min="4357" max="4359" width="9.140625" style="1194"/>
    <col min="4360" max="4360" width="5.85546875" style="1194" customWidth="1"/>
    <col min="4361" max="4361" width="23.42578125" style="1194" customWidth="1"/>
    <col min="4362" max="4362" width="0" style="1194" hidden="1" customWidth="1"/>
    <col min="4363" max="4363" width="11.5703125" style="1194" bestFit="1" customWidth="1"/>
    <col min="4364" max="4608" width="9.140625" style="1194"/>
    <col min="4609" max="4609" width="0.85546875" style="1194" customWidth="1"/>
    <col min="4610" max="4610" width="9.140625" style="1194"/>
    <col min="4611" max="4611" width="2.28515625" style="1194" customWidth="1"/>
    <col min="4612" max="4612" width="14.5703125" style="1194" customWidth="1"/>
    <col min="4613" max="4615" width="9.140625" style="1194"/>
    <col min="4616" max="4616" width="5.85546875" style="1194" customWidth="1"/>
    <col min="4617" max="4617" width="23.42578125" style="1194" customWidth="1"/>
    <col min="4618" max="4618" width="0" style="1194" hidden="1" customWidth="1"/>
    <col min="4619" max="4619" width="11.5703125" style="1194" bestFit="1" customWidth="1"/>
    <col min="4620" max="4864" width="9.140625" style="1194"/>
    <col min="4865" max="4865" width="0.85546875" style="1194" customWidth="1"/>
    <col min="4866" max="4866" width="9.140625" style="1194"/>
    <col min="4867" max="4867" width="2.28515625" style="1194" customWidth="1"/>
    <col min="4868" max="4868" width="14.5703125" style="1194" customWidth="1"/>
    <col min="4869" max="4871" width="9.140625" style="1194"/>
    <col min="4872" max="4872" width="5.85546875" style="1194" customWidth="1"/>
    <col min="4873" max="4873" width="23.42578125" style="1194" customWidth="1"/>
    <col min="4874" max="4874" width="0" style="1194" hidden="1" customWidth="1"/>
    <col min="4875" max="4875" width="11.5703125" style="1194" bestFit="1" customWidth="1"/>
    <col min="4876" max="5120" width="9.140625" style="1194"/>
    <col min="5121" max="5121" width="0.85546875" style="1194" customWidth="1"/>
    <col min="5122" max="5122" width="9.140625" style="1194"/>
    <col min="5123" max="5123" width="2.28515625" style="1194" customWidth="1"/>
    <col min="5124" max="5124" width="14.5703125" style="1194" customWidth="1"/>
    <col min="5125" max="5127" width="9.140625" style="1194"/>
    <col min="5128" max="5128" width="5.85546875" style="1194" customWidth="1"/>
    <col min="5129" max="5129" width="23.42578125" style="1194" customWidth="1"/>
    <col min="5130" max="5130" width="0" style="1194" hidden="1" customWidth="1"/>
    <col min="5131" max="5131" width="11.5703125" style="1194" bestFit="1" customWidth="1"/>
    <col min="5132" max="5376" width="9.140625" style="1194"/>
    <col min="5377" max="5377" width="0.85546875" style="1194" customWidth="1"/>
    <col min="5378" max="5378" width="9.140625" style="1194"/>
    <col min="5379" max="5379" width="2.28515625" style="1194" customWidth="1"/>
    <col min="5380" max="5380" width="14.5703125" style="1194" customWidth="1"/>
    <col min="5381" max="5383" width="9.140625" style="1194"/>
    <col min="5384" max="5384" width="5.85546875" style="1194" customWidth="1"/>
    <col min="5385" max="5385" width="23.42578125" style="1194" customWidth="1"/>
    <col min="5386" max="5386" width="0" style="1194" hidden="1" customWidth="1"/>
    <col min="5387" max="5387" width="11.5703125" style="1194" bestFit="1" customWidth="1"/>
    <col min="5388" max="5632" width="9.140625" style="1194"/>
    <col min="5633" max="5633" width="0.85546875" style="1194" customWidth="1"/>
    <col min="5634" max="5634" width="9.140625" style="1194"/>
    <col min="5635" max="5635" width="2.28515625" style="1194" customWidth="1"/>
    <col min="5636" max="5636" width="14.5703125" style="1194" customWidth="1"/>
    <col min="5637" max="5639" width="9.140625" style="1194"/>
    <col min="5640" max="5640" width="5.85546875" style="1194" customWidth="1"/>
    <col min="5641" max="5641" width="23.42578125" style="1194" customWidth="1"/>
    <col min="5642" max="5642" width="0" style="1194" hidden="1" customWidth="1"/>
    <col min="5643" max="5643" width="11.5703125" style="1194" bestFit="1" customWidth="1"/>
    <col min="5644" max="5888" width="9.140625" style="1194"/>
    <col min="5889" max="5889" width="0.85546875" style="1194" customWidth="1"/>
    <col min="5890" max="5890" width="9.140625" style="1194"/>
    <col min="5891" max="5891" width="2.28515625" style="1194" customWidth="1"/>
    <col min="5892" max="5892" width="14.5703125" style="1194" customWidth="1"/>
    <col min="5893" max="5895" width="9.140625" style="1194"/>
    <col min="5896" max="5896" width="5.85546875" style="1194" customWidth="1"/>
    <col min="5897" max="5897" width="23.42578125" style="1194" customWidth="1"/>
    <col min="5898" max="5898" width="0" style="1194" hidden="1" customWidth="1"/>
    <col min="5899" max="5899" width="11.5703125" style="1194" bestFit="1" customWidth="1"/>
    <col min="5900" max="6144" width="9.140625" style="1194"/>
    <col min="6145" max="6145" width="0.85546875" style="1194" customWidth="1"/>
    <col min="6146" max="6146" width="9.140625" style="1194"/>
    <col min="6147" max="6147" width="2.28515625" style="1194" customWidth="1"/>
    <col min="6148" max="6148" width="14.5703125" style="1194" customWidth="1"/>
    <col min="6149" max="6151" width="9.140625" style="1194"/>
    <col min="6152" max="6152" width="5.85546875" style="1194" customWidth="1"/>
    <col min="6153" max="6153" width="23.42578125" style="1194" customWidth="1"/>
    <col min="6154" max="6154" width="0" style="1194" hidden="1" customWidth="1"/>
    <col min="6155" max="6155" width="11.5703125" style="1194" bestFit="1" customWidth="1"/>
    <col min="6156" max="6400" width="9.140625" style="1194"/>
    <col min="6401" max="6401" width="0.85546875" style="1194" customWidth="1"/>
    <col min="6402" max="6402" width="9.140625" style="1194"/>
    <col min="6403" max="6403" width="2.28515625" style="1194" customWidth="1"/>
    <col min="6404" max="6404" width="14.5703125" style="1194" customWidth="1"/>
    <col min="6405" max="6407" width="9.140625" style="1194"/>
    <col min="6408" max="6408" width="5.85546875" style="1194" customWidth="1"/>
    <col min="6409" max="6409" width="23.42578125" style="1194" customWidth="1"/>
    <col min="6410" max="6410" width="0" style="1194" hidden="1" customWidth="1"/>
    <col min="6411" max="6411" width="11.5703125" style="1194" bestFit="1" customWidth="1"/>
    <col min="6412" max="6656" width="9.140625" style="1194"/>
    <col min="6657" max="6657" width="0.85546875" style="1194" customWidth="1"/>
    <col min="6658" max="6658" width="9.140625" style="1194"/>
    <col min="6659" max="6659" width="2.28515625" style="1194" customWidth="1"/>
    <col min="6660" max="6660" width="14.5703125" style="1194" customWidth="1"/>
    <col min="6661" max="6663" width="9.140625" style="1194"/>
    <col min="6664" max="6664" width="5.85546875" style="1194" customWidth="1"/>
    <col min="6665" max="6665" width="23.42578125" style="1194" customWidth="1"/>
    <col min="6666" max="6666" width="0" style="1194" hidden="1" customWidth="1"/>
    <col min="6667" max="6667" width="11.5703125" style="1194" bestFit="1" customWidth="1"/>
    <col min="6668" max="6912" width="9.140625" style="1194"/>
    <col min="6913" max="6913" width="0.85546875" style="1194" customWidth="1"/>
    <col min="6914" max="6914" width="9.140625" style="1194"/>
    <col min="6915" max="6915" width="2.28515625" style="1194" customWidth="1"/>
    <col min="6916" max="6916" width="14.5703125" style="1194" customWidth="1"/>
    <col min="6917" max="6919" width="9.140625" style="1194"/>
    <col min="6920" max="6920" width="5.85546875" style="1194" customWidth="1"/>
    <col min="6921" max="6921" width="23.42578125" style="1194" customWidth="1"/>
    <col min="6922" max="6922" width="0" style="1194" hidden="1" customWidth="1"/>
    <col min="6923" max="6923" width="11.5703125" style="1194" bestFit="1" customWidth="1"/>
    <col min="6924" max="7168" width="9.140625" style="1194"/>
    <col min="7169" max="7169" width="0.85546875" style="1194" customWidth="1"/>
    <col min="7170" max="7170" width="9.140625" style="1194"/>
    <col min="7171" max="7171" width="2.28515625" style="1194" customWidth="1"/>
    <col min="7172" max="7172" width="14.5703125" style="1194" customWidth="1"/>
    <col min="7173" max="7175" width="9.140625" style="1194"/>
    <col min="7176" max="7176" width="5.85546875" style="1194" customWidth="1"/>
    <col min="7177" max="7177" width="23.42578125" style="1194" customWidth="1"/>
    <col min="7178" max="7178" width="0" style="1194" hidden="1" customWidth="1"/>
    <col min="7179" max="7179" width="11.5703125" style="1194" bestFit="1" customWidth="1"/>
    <col min="7180" max="7424" width="9.140625" style="1194"/>
    <col min="7425" max="7425" width="0.85546875" style="1194" customWidth="1"/>
    <col min="7426" max="7426" width="9.140625" style="1194"/>
    <col min="7427" max="7427" width="2.28515625" style="1194" customWidth="1"/>
    <col min="7428" max="7428" width="14.5703125" style="1194" customWidth="1"/>
    <col min="7429" max="7431" width="9.140625" style="1194"/>
    <col min="7432" max="7432" width="5.85546875" style="1194" customWidth="1"/>
    <col min="7433" max="7433" width="23.42578125" style="1194" customWidth="1"/>
    <col min="7434" max="7434" width="0" style="1194" hidden="1" customWidth="1"/>
    <col min="7435" max="7435" width="11.5703125" style="1194" bestFit="1" customWidth="1"/>
    <col min="7436" max="7680" width="9.140625" style="1194"/>
    <col min="7681" max="7681" width="0.85546875" style="1194" customWidth="1"/>
    <col min="7682" max="7682" width="9.140625" style="1194"/>
    <col min="7683" max="7683" width="2.28515625" style="1194" customWidth="1"/>
    <col min="7684" max="7684" width="14.5703125" style="1194" customWidth="1"/>
    <col min="7685" max="7687" width="9.140625" style="1194"/>
    <col min="7688" max="7688" width="5.85546875" style="1194" customWidth="1"/>
    <col min="7689" max="7689" width="23.42578125" style="1194" customWidth="1"/>
    <col min="7690" max="7690" width="0" style="1194" hidden="1" customWidth="1"/>
    <col min="7691" max="7691" width="11.5703125" style="1194" bestFit="1" customWidth="1"/>
    <col min="7692" max="7936" width="9.140625" style="1194"/>
    <col min="7937" max="7937" width="0.85546875" style="1194" customWidth="1"/>
    <col min="7938" max="7938" width="9.140625" style="1194"/>
    <col min="7939" max="7939" width="2.28515625" style="1194" customWidth="1"/>
    <col min="7940" max="7940" width="14.5703125" style="1194" customWidth="1"/>
    <col min="7941" max="7943" width="9.140625" style="1194"/>
    <col min="7944" max="7944" width="5.85546875" style="1194" customWidth="1"/>
    <col min="7945" max="7945" width="23.42578125" style="1194" customWidth="1"/>
    <col min="7946" max="7946" width="0" style="1194" hidden="1" customWidth="1"/>
    <col min="7947" max="7947" width="11.5703125" style="1194" bestFit="1" customWidth="1"/>
    <col min="7948" max="8192" width="9.140625" style="1194"/>
    <col min="8193" max="8193" width="0.85546875" style="1194" customWidth="1"/>
    <col min="8194" max="8194" width="9.140625" style="1194"/>
    <col min="8195" max="8195" width="2.28515625" style="1194" customWidth="1"/>
    <col min="8196" max="8196" width="14.5703125" style="1194" customWidth="1"/>
    <col min="8197" max="8199" width="9.140625" style="1194"/>
    <col min="8200" max="8200" width="5.85546875" style="1194" customWidth="1"/>
    <col min="8201" max="8201" width="23.42578125" style="1194" customWidth="1"/>
    <col min="8202" max="8202" width="0" style="1194" hidden="1" customWidth="1"/>
    <col min="8203" max="8203" width="11.5703125" style="1194" bestFit="1" customWidth="1"/>
    <col min="8204" max="8448" width="9.140625" style="1194"/>
    <col min="8449" max="8449" width="0.85546875" style="1194" customWidth="1"/>
    <col min="8450" max="8450" width="9.140625" style="1194"/>
    <col min="8451" max="8451" width="2.28515625" style="1194" customWidth="1"/>
    <col min="8452" max="8452" width="14.5703125" style="1194" customWidth="1"/>
    <col min="8453" max="8455" width="9.140625" style="1194"/>
    <col min="8456" max="8456" width="5.85546875" style="1194" customWidth="1"/>
    <col min="8457" max="8457" width="23.42578125" style="1194" customWidth="1"/>
    <col min="8458" max="8458" width="0" style="1194" hidden="1" customWidth="1"/>
    <col min="8459" max="8459" width="11.5703125" style="1194" bestFit="1" customWidth="1"/>
    <col min="8460" max="8704" width="9.140625" style="1194"/>
    <col min="8705" max="8705" width="0.85546875" style="1194" customWidth="1"/>
    <col min="8706" max="8706" width="9.140625" style="1194"/>
    <col min="8707" max="8707" width="2.28515625" style="1194" customWidth="1"/>
    <col min="8708" max="8708" width="14.5703125" style="1194" customWidth="1"/>
    <col min="8709" max="8711" width="9.140625" style="1194"/>
    <col min="8712" max="8712" width="5.85546875" style="1194" customWidth="1"/>
    <col min="8713" max="8713" width="23.42578125" style="1194" customWidth="1"/>
    <col min="8714" max="8714" width="0" style="1194" hidden="1" customWidth="1"/>
    <col min="8715" max="8715" width="11.5703125" style="1194" bestFit="1" customWidth="1"/>
    <col min="8716" max="8960" width="9.140625" style="1194"/>
    <col min="8961" max="8961" width="0.85546875" style="1194" customWidth="1"/>
    <col min="8962" max="8962" width="9.140625" style="1194"/>
    <col min="8963" max="8963" width="2.28515625" style="1194" customWidth="1"/>
    <col min="8964" max="8964" width="14.5703125" style="1194" customWidth="1"/>
    <col min="8965" max="8967" width="9.140625" style="1194"/>
    <col min="8968" max="8968" width="5.85546875" style="1194" customWidth="1"/>
    <col min="8969" max="8969" width="23.42578125" style="1194" customWidth="1"/>
    <col min="8970" max="8970" width="0" style="1194" hidden="1" customWidth="1"/>
    <col min="8971" max="8971" width="11.5703125" style="1194" bestFit="1" customWidth="1"/>
    <col min="8972" max="9216" width="9.140625" style="1194"/>
    <col min="9217" max="9217" width="0.85546875" style="1194" customWidth="1"/>
    <col min="9218" max="9218" width="9.140625" style="1194"/>
    <col min="9219" max="9219" width="2.28515625" style="1194" customWidth="1"/>
    <col min="9220" max="9220" width="14.5703125" style="1194" customWidth="1"/>
    <col min="9221" max="9223" width="9.140625" style="1194"/>
    <col min="9224" max="9224" width="5.85546875" style="1194" customWidth="1"/>
    <col min="9225" max="9225" width="23.42578125" style="1194" customWidth="1"/>
    <col min="9226" max="9226" width="0" style="1194" hidden="1" customWidth="1"/>
    <col min="9227" max="9227" width="11.5703125" style="1194" bestFit="1" customWidth="1"/>
    <col min="9228" max="9472" width="9.140625" style="1194"/>
    <col min="9473" max="9473" width="0.85546875" style="1194" customWidth="1"/>
    <col min="9474" max="9474" width="9.140625" style="1194"/>
    <col min="9475" max="9475" width="2.28515625" style="1194" customWidth="1"/>
    <col min="9476" max="9476" width="14.5703125" style="1194" customWidth="1"/>
    <col min="9477" max="9479" width="9.140625" style="1194"/>
    <col min="9480" max="9480" width="5.85546875" style="1194" customWidth="1"/>
    <col min="9481" max="9481" width="23.42578125" style="1194" customWidth="1"/>
    <col min="9482" max="9482" width="0" style="1194" hidden="1" customWidth="1"/>
    <col min="9483" max="9483" width="11.5703125" style="1194" bestFit="1" customWidth="1"/>
    <col min="9484" max="9728" width="9.140625" style="1194"/>
    <col min="9729" max="9729" width="0.85546875" style="1194" customWidth="1"/>
    <col min="9730" max="9730" width="9.140625" style="1194"/>
    <col min="9731" max="9731" width="2.28515625" style="1194" customWidth="1"/>
    <col min="9732" max="9732" width="14.5703125" style="1194" customWidth="1"/>
    <col min="9733" max="9735" width="9.140625" style="1194"/>
    <col min="9736" max="9736" width="5.85546875" style="1194" customWidth="1"/>
    <col min="9737" max="9737" width="23.42578125" style="1194" customWidth="1"/>
    <col min="9738" max="9738" width="0" style="1194" hidden="1" customWidth="1"/>
    <col min="9739" max="9739" width="11.5703125" style="1194" bestFit="1" customWidth="1"/>
    <col min="9740" max="9984" width="9.140625" style="1194"/>
    <col min="9985" max="9985" width="0.85546875" style="1194" customWidth="1"/>
    <col min="9986" max="9986" width="9.140625" style="1194"/>
    <col min="9987" max="9987" width="2.28515625" style="1194" customWidth="1"/>
    <col min="9988" max="9988" width="14.5703125" style="1194" customWidth="1"/>
    <col min="9989" max="9991" width="9.140625" style="1194"/>
    <col min="9992" max="9992" width="5.85546875" style="1194" customWidth="1"/>
    <col min="9993" max="9993" width="23.42578125" style="1194" customWidth="1"/>
    <col min="9994" max="9994" width="0" style="1194" hidden="1" customWidth="1"/>
    <col min="9995" max="9995" width="11.5703125" style="1194" bestFit="1" customWidth="1"/>
    <col min="9996" max="10240" width="9.140625" style="1194"/>
    <col min="10241" max="10241" width="0.85546875" style="1194" customWidth="1"/>
    <col min="10242" max="10242" width="9.140625" style="1194"/>
    <col min="10243" max="10243" width="2.28515625" style="1194" customWidth="1"/>
    <col min="10244" max="10244" width="14.5703125" style="1194" customWidth="1"/>
    <col min="10245" max="10247" width="9.140625" style="1194"/>
    <col min="10248" max="10248" width="5.85546875" style="1194" customWidth="1"/>
    <col min="10249" max="10249" width="23.42578125" style="1194" customWidth="1"/>
    <col min="10250" max="10250" width="0" style="1194" hidden="1" customWidth="1"/>
    <col min="10251" max="10251" width="11.5703125" style="1194" bestFit="1" customWidth="1"/>
    <col min="10252" max="10496" width="9.140625" style="1194"/>
    <col min="10497" max="10497" width="0.85546875" style="1194" customWidth="1"/>
    <col min="10498" max="10498" width="9.140625" style="1194"/>
    <col min="10499" max="10499" width="2.28515625" style="1194" customWidth="1"/>
    <col min="10500" max="10500" width="14.5703125" style="1194" customWidth="1"/>
    <col min="10501" max="10503" width="9.140625" style="1194"/>
    <col min="10504" max="10504" width="5.85546875" style="1194" customWidth="1"/>
    <col min="10505" max="10505" width="23.42578125" style="1194" customWidth="1"/>
    <col min="10506" max="10506" width="0" style="1194" hidden="1" customWidth="1"/>
    <col min="10507" max="10507" width="11.5703125" style="1194" bestFit="1" customWidth="1"/>
    <col min="10508" max="10752" width="9.140625" style="1194"/>
    <col min="10753" max="10753" width="0.85546875" style="1194" customWidth="1"/>
    <col min="10754" max="10754" width="9.140625" style="1194"/>
    <col min="10755" max="10755" width="2.28515625" style="1194" customWidth="1"/>
    <col min="10756" max="10756" width="14.5703125" style="1194" customWidth="1"/>
    <col min="10757" max="10759" width="9.140625" style="1194"/>
    <col min="10760" max="10760" width="5.85546875" style="1194" customWidth="1"/>
    <col min="10761" max="10761" width="23.42578125" style="1194" customWidth="1"/>
    <col min="10762" max="10762" width="0" style="1194" hidden="1" customWidth="1"/>
    <col min="10763" max="10763" width="11.5703125" style="1194" bestFit="1" customWidth="1"/>
    <col min="10764" max="11008" width="9.140625" style="1194"/>
    <col min="11009" max="11009" width="0.85546875" style="1194" customWidth="1"/>
    <col min="11010" max="11010" width="9.140625" style="1194"/>
    <col min="11011" max="11011" width="2.28515625" style="1194" customWidth="1"/>
    <col min="11012" max="11012" width="14.5703125" style="1194" customWidth="1"/>
    <col min="11013" max="11015" width="9.140625" style="1194"/>
    <col min="11016" max="11016" width="5.85546875" style="1194" customWidth="1"/>
    <col min="11017" max="11017" width="23.42578125" style="1194" customWidth="1"/>
    <col min="11018" max="11018" width="0" style="1194" hidden="1" customWidth="1"/>
    <col min="11019" max="11019" width="11.5703125" style="1194" bestFit="1" customWidth="1"/>
    <col min="11020" max="11264" width="9.140625" style="1194"/>
    <col min="11265" max="11265" width="0.85546875" style="1194" customWidth="1"/>
    <col min="11266" max="11266" width="9.140625" style="1194"/>
    <col min="11267" max="11267" width="2.28515625" style="1194" customWidth="1"/>
    <col min="11268" max="11268" width="14.5703125" style="1194" customWidth="1"/>
    <col min="11269" max="11271" width="9.140625" style="1194"/>
    <col min="11272" max="11272" width="5.85546875" style="1194" customWidth="1"/>
    <col min="11273" max="11273" width="23.42578125" style="1194" customWidth="1"/>
    <col min="11274" max="11274" width="0" style="1194" hidden="1" customWidth="1"/>
    <col min="11275" max="11275" width="11.5703125" style="1194" bestFit="1" customWidth="1"/>
    <col min="11276" max="11520" width="9.140625" style="1194"/>
    <col min="11521" max="11521" width="0.85546875" style="1194" customWidth="1"/>
    <col min="11522" max="11522" width="9.140625" style="1194"/>
    <col min="11523" max="11523" width="2.28515625" style="1194" customWidth="1"/>
    <col min="11524" max="11524" width="14.5703125" style="1194" customWidth="1"/>
    <col min="11525" max="11527" width="9.140625" style="1194"/>
    <col min="11528" max="11528" width="5.85546875" style="1194" customWidth="1"/>
    <col min="11529" max="11529" width="23.42578125" style="1194" customWidth="1"/>
    <col min="11530" max="11530" width="0" style="1194" hidden="1" customWidth="1"/>
    <col min="11531" max="11531" width="11.5703125" style="1194" bestFit="1" customWidth="1"/>
    <col min="11532" max="11776" width="9.140625" style="1194"/>
    <col min="11777" max="11777" width="0.85546875" style="1194" customWidth="1"/>
    <col min="11778" max="11778" width="9.140625" style="1194"/>
    <col min="11779" max="11779" width="2.28515625" style="1194" customWidth="1"/>
    <col min="11780" max="11780" width="14.5703125" style="1194" customWidth="1"/>
    <col min="11781" max="11783" width="9.140625" style="1194"/>
    <col min="11784" max="11784" width="5.85546875" style="1194" customWidth="1"/>
    <col min="11785" max="11785" width="23.42578125" style="1194" customWidth="1"/>
    <col min="11786" max="11786" width="0" style="1194" hidden="1" customWidth="1"/>
    <col min="11787" max="11787" width="11.5703125" style="1194" bestFit="1" customWidth="1"/>
    <col min="11788" max="12032" width="9.140625" style="1194"/>
    <col min="12033" max="12033" width="0.85546875" style="1194" customWidth="1"/>
    <col min="12034" max="12034" width="9.140625" style="1194"/>
    <col min="12035" max="12035" width="2.28515625" style="1194" customWidth="1"/>
    <col min="12036" max="12036" width="14.5703125" style="1194" customWidth="1"/>
    <col min="12037" max="12039" width="9.140625" style="1194"/>
    <col min="12040" max="12040" width="5.85546875" style="1194" customWidth="1"/>
    <col min="12041" max="12041" width="23.42578125" style="1194" customWidth="1"/>
    <col min="12042" max="12042" width="0" style="1194" hidden="1" customWidth="1"/>
    <col min="12043" max="12043" width="11.5703125" style="1194" bestFit="1" customWidth="1"/>
    <col min="12044" max="12288" width="9.140625" style="1194"/>
    <col min="12289" max="12289" width="0.85546875" style="1194" customWidth="1"/>
    <col min="12290" max="12290" width="9.140625" style="1194"/>
    <col min="12291" max="12291" width="2.28515625" style="1194" customWidth="1"/>
    <col min="12292" max="12292" width="14.5703125" style="1194" customWidth="1"/>
    <col min="12293" max="12295" width="9.140625" style="1194"/>
    <col min="12296" max="12296" width="5.85546875" style="1194" customWidth="1"/>
    <col min="12297" max="12297" width="23.42578125" style="1194" customWidth="1"/>
    <col min="12298" max="12298" width="0" style="1194" hidden="1" customWidth="1"/>
    <col min="12299" max="12299" width="11.5703125" style="1194" bestFit="1" customWidth="1"/>
    <col min="12300" max="12544" width="9.140625" style="1194"/>
    <col min="12545" max="12545" width="0.85546875" style="1194" customWidth="1"/>
    <col min="12546" max="12546" width="9.140625" style="1194"/>
    <col min="12547" max="12547" width="2.28515625" style="1194" customWidth="1"/>
    <col min="12548" max="12548" width="14.5703125" style="1194" customWidth="1"/>
    <col min="12549" max="12551" width="9.140625" style="1194"/>
    <col min="12552" max="12552" width="5.85546875" style="1194" customWidth="1"/>
    <col min="12553" max="12553" width="23.42578125" style="1194" customWidth="1"/>
    <col min="12554" max="12554" width="0" style="1194" hidden="1" customWidth="1"/>
    <col min="12555" max="12555" width="11.5703125" style="1194" bestFit="1" customWidth="1"/>
    <col min="12556" max="12800" width="9.140625" style="1194"/>
    <col min="12801" max="12801" width="0.85546875" style="1194" customWidth="1"/>
    <col min="12802" max="12802" width="9.140625" style="1194"/>
    <col min="12803" max="12803" width="2.28515625" style="1194" customWidth="1"/>
    <col min="12804" max="12804" width="14.5703125" style="1194" customWidth="1"/>
    <col min="12805" max="12807" width="9.140625" style="1194"/>
    <col min="12808" max="12808" width="5.85546875" style="1194" customWidth="1"/>
    <col min="12809" max="12809" width="23.42578125" style="1194" customWidth="1"/>
    <col min="12810" max="12810" width="0" style="1194" hidden="1" customWidth="1"/>
    <col min="12811" max="12811" width="11.5703125" style="1194" bestFit="1" customWidth="1"/>
    <col min="12812" max="13056" width="9.140625" style="1194"/>
    <col min="13057" max="13057" width="0.85546875" style="1194" customWidth="1"/>
    <col min="13058" max="13058" width="9.140625" style="1194"/>
    <col min="13059" max="13059" width="2.28515625" style="1194" customWidth="1"/>
    <col min="13060" max="13060" width="14.5703125" style="1194" customWidth="1"/>
    <col min="13061" max="13063" width="9.140625" style="1194"/>
    <col min="13064" max="13064" width="5.85546875" style="1194" customWidth="1"/>
    <col min="13065" max="13065" width="23.42578125" style="1194" customWidth="1"/>
    <col min="13066" max="13066" width="0" style="1194" hidden="1" customWidth="1"/>
    <col min="13067" max="13067" width="11.5703125" style="1194" bestFit="1" customWidth="1"/>
    <col min="13068" max="13312" width="9.140625" style="1194"/>
    <col min="13313" max="13313" width="0.85546875" style="1194" customWidth="1"/>
    <col min="13314" max="13314" width="9.140625" style="1194"/>
    <col min="13315" max="13315" width="2.28515625" style="1194" customWidth="1"/>
    <col min="13316" max="13316" width="14.5703125" style="1194" customWidth="1"/>
    <col min="13317" max="13319" width="9.140625" style="1194"/>
    <col min="13320" max="13320" width="5.85546875" style="1194" customWidth="1"/>
    <col min="13321" max="13321" width="23.42578125" style="1194" customWidth="1"/>
    <col min="13322" max="13322" width="0" style="1194" hidden="1" customWidth="1"/>
    <col min="13323" max="13323" width="11.5703125" style="1194" bestFit="1" customWidth="1"/>
    <col min="13324" max="13568" width="9.140625" style="1194"/>
    <col min="13569" max="13569" width="0.85546875" style="1194" customWidth="1"/>
    <col min="13570" max="13570" width="9.140625" style="1194"/>
    <col min="13571" max="13571" width="2.28515625" style="1194" customWidth="1"/>
    <col min="13572" max="13572" width="14.5703125" style="1194" customWidth="1"/>
    <col min="13573" max="13575" width="9.140625" style="1194"/>
    <col min="13576" max="13576" width="5.85546875" style="1194" customWidth="1"/>
    <col min="13577" max="13577" width="23.42578125" style="1194" customWidth="1"/>
    <col min="13578" max="13578" width="0" style="1194" hidden="1" customWidth="1"/>
    <col min="13579" max="13579" width="11.5703125" style="1194" bestFit="1" customWidth="1"/>
    <col min="13580" max="13824" width="9.140625" style="1194"/>
    <col min="13825" max="13825" width="0.85546875" style="1194" customWidth="1"/>
    <col min="13826" max="13826" width="9.140625" style="1194"/>
    <col min="13827" max="13827" width="2.28515625" style="1194" customWidth="1"/>
    <col min="13828" max="13828" width="14.5703125" style="1194" customWidth="1"/>
    <col min="13829" max="13831" width="9.140625" style="1194"/>
    <col min="13832" max="13832" width="5.85546875" style="1194" customWidth="1"/>
    <col min="13833" max="13833" width="23.42578125" style="1194" customWidth="1"/>
    <col min="13834" max="13834" width="0" style="1194" hidden="1" customWidth="1"/>
    <col min="13835" max="13835" width="11.5703125" style="1194" bestFit="1" customWidth="1"/>
    <col min="13836" max="14080" width="9.140625" style="1194"/>
    <col min="14081" max="14081" width="0.85546875" style="1194" customWidth="1"/>
    <col min="14082" max="14082" width="9.140625" style="1194"/>
    <col min="14083" max="14083" width="2.28515625" style="1194" customWidth="1"/>
    <col min="14084" max="14084" width="14.5703125" style="1194" customWidth="1"/>
    <col min="14085" max="14087" width="9.140625" style="1194"/>
    <col min="14088" max="14088" width="5.85546875" style="1194" customWidth="1"/>
    <col min="14089" max="14089" width="23.42578125" style="1194" customWidth="1"/>
    <col min="14090" max="14090" width="0" style="1194" hidden="1" customWidth="1"/>
    <col min="14091" max="14091" width="11.5703125" style="1194" bestFit="1" customWidth="1"/>
    <col min="14092" max="14336" width="9.140625" style="1194"/>
    <col min="14337" max="14337" width="0.85546875" style="1194" customWidth="1"/>
    <col min="14338" max="14338" width="9.140625" style="1194"/>
    <col min="14339" max="14339" width="2.28515625" style="1194" customWidth="1"/>
    <col min="14340" max="14340" width="14.5703125" style="1194" customWidth="1"/>
    <col min="14341" max="14343" width="9.140625" style="1194"/>
    <col min="14344" max="14344" width="5.85546875" style="1194" customWidth="1"/>
    <col min="14345" max="14345" width="23.42578125" style="1194" customWidth="1"/>
    <col min="14346" max="14346" width="0" style="1194" hidden="1" customWidth="1"/>
    <col min="14347" max="14347" width="11.5703125" style="1194" bestFit="1" customWidth="1"/>
    <col min="14348" max="14592" width="9.140625" style="1194"/>
    <col min="14593" max="14593" width="0.85546875" style="1194" customWidth="1"/>
    <col min="14594" max="14594" width="9.140625" style="1194"/>
    <col min="14595" max="14595" width="2.28515625" style="1194" customWidth="1"/>
    <col min="14596" max="14596" width="14.5703125" style="1194" customWidth="1"/>
    <col min="14597" max="14599" width="9.140625" style="1194"/>
    <col min="14600" max="14600" width="5.85546875" style="1194" customWidth="1"/>
    <col min="14601" max="14601" width="23.42578125" style="1194" customWidth="1"/>
    <col min="14602" max="14602" width="0" style="1194" hidden="1" customWidth="1"/>
    <col min="14603" max="14603" width="11.5703125" style="1194" bestFit="1" customWidth="1"/>
    <col min="14604" max="14848" width="9.140625" style="1194"/>
    <col min="14849" max="14849" width="0.85546875" style="1194" customWidth="1"/>
    <col min="14850" max="14850" width="9.140625" style="1194"/>
    <col min="14851" max="14851" width="2.28515625" style="1194" customWidth="1"/>
    <col min="14852" max="14852" width="14.5703125" style="1194" customWidth="1"/>
    <col min="14853" max="14855" width="9.140625" style="1194"/>
    <col min="14856" max="14856" width="5.85546875" style="1194" customWidth="1"/>
    <col min="14857" max="14857" width="23.42578125" style="1194" customWidth="1"/>
    <col min="14858" max="14858" width="0" style="1194" hidden="1" customWidth="1"/>
    <col min="14859" max="14859" width="11.5703125" style="1194" bestFit="1" customWidth="1"/>
    <col min="14860" max="15104" width="9.140625" style="1194"/>
    <col min="15105" max="15105" width="0.85546875" style="1194" customWidth="1"/>
    <col min="15106" max="15106" width="9.140625" style="1194"/>
    <col min="15107" max="15107" width="2.28515625" style="1194" customWidth="1"/>
    <col min="15108" max="15108" width="14.5703125" style="1194" customWidth="1"/>
    <col min="15109" max="15111" width="9.140625" style="1194"/>
    <col min="15112" max="15112" width="5.85546875" style="1194" customWidth="1"/>
    <col min="15113" max="15113" width="23.42578125" style="1194" customWidth="1"/>
    <col min="15114" max="15114" width="0" style="1194" hidden="1" customWidth="1"/>
    <col min="15115" max="15115" width="11.5703125" style="1194" bestFit="1" customWidth="1"/>
    <col min="15116" max="15360" width="9.140625" style="1194"/>
    <col min="15361" max="15361" width="0.85546875" style="1194" customWidth="1"/>
    <col min="15362" max="15362" width="9.140625" style="1194"/>
    <col min="15363" max="15363" width="2.28515625" style="1194" customWidth="1"/>
    <col min="15364" max="15364" width="14.5703125" style="1194" customWidth="1"/>
    <col min="15365" max="15367" width="9.140625" style="1194"/>
    <col min="15368" max="15368" width="5.85546875" style="1194" customWidth="1"/>
    <col min="15369" max="15369" width="23.42578125" style="1194" customWidth="1"/>
    <col min="15370" max="15370" width="0" style="1194" hidden="1" customWidth="1"/>
    <col min="15371" max="15371" width="11.5703125" style="1194" bestFit="1" customWidth="1"/>
    <col min="15372" max="15616" width="9.140625" style="1194"/>
    <col min="15617" max="15617" width="0.85546875" style="1194" customWidth="1"/>
    <col min="15618" max="15618" width="9.140625" style="1194"/>
    <col min="15619" max="15619" width="2.28515625" style="1194" customWidth="1"/>
    <col min="15620" max="15620" width="14.5703125" style="1194" customWidth="1"/>
    <col min="15621" max="15623" width="9.140625" style="1194"/>
    <col min="15624" max="15624" width="5.85546875" style="1194" customWidth="1"/>
    <col min="15625" max="15625" width="23.42578125" style="1194" customWidth="1"/>
    <col min="15626" max="15626" width="0" style="1194" hidden="1" customWidth="1"/>
    <col min="15627" max="15627" width="11.5703125" style="1194" bestFit="1" customWidth="1"/>
    <col min="15628" max="15872" width="9.140625" style="1194"/>
    <col min="15873" max="15873" width="0.85546875" style="1194" customWidth="1"/>
    <col min="15874" max="15874" width="9.140625" style="1194"/>
    <col min="15875" max="15875" width="2.28515625" style="1194" customWidth="1"/>
    <col min="15876" max="15876" width="14.5703125" style="1194" customWidth="1"/>
    <col min="15877" max="15879" width="9.140625" style="1194"/>
    <col min="15880" max="15880" width="5.85546875" style="1194" customWidth="1"/>
    <col min="15881" max="15881" width="23.42578125" style="1194" customWidth="1"/>
    <col min="15882" max="15882" width="0" style="1194" hidden="1" customWidth="1"/>
    <col min="15883" max="15883" width="11.5703125" style="1194" bestFit="1" customWidth="1"/>
    <col min="15884" max="16128" width="9.140625" style="1194"/>
    <col min="16129" max="16129" width="0.85546875" style="1194" customWidth="1"/>
    <col min="16130" max="16130" width="9.140625" style="1194"/>
    <col min="16131" max="16131" width="2.28515625" style="1194" customWidth="1"/>
    <col min="16132" max="16132" width="14.5703125" style="1194" customWidth="1"/>
    <col min="16133" max="16135" width="9.140625" style="1194"/>
    <col min="16136" max="16136" width="5.85546875" style="1194" customWidth="1"/>
    <col min="16137" max="16137" width="23.42578125" style="1194" customWidth="1"/>
    <col min="16138" max="16138" width="0" style="1194" hidden="1" customWidth="1"/>
    <col min="16139" max="16139" width="11.5703125" style="1194" bestFit="1" customWidth="1"/>
    <col min="16140" max="16384" width="9.140625" style="1194"/>
  </cols>
  <sheetData>
    <row r="1" spans="1:11" ht="40.5" customHeight="1">
      <c r="A1" s="1215"/>
      <c r="D1" s="1217"/>
      <c r="E1" s="1217"/>
      <c r="F1" s="1218"/>
      <c r="G1" s="1218"/>
      <c r="H1" s="1218"/>
    </row>
    <row r="2" spans="1:11" ht="15.75">
      <c r="A2" s="1179" t="s">
        <v>1606</v>
      </c>
      <c r="B2" s="1179"/>
      <c r="C2" s="1179"/>
      <c r="D2" s="1179"/>
      <c r="E2" s="1179"/>
      <c r="F2" s="1179"/>
      <c r="G2" s="1179"/>
      <c r="H2" s="1179"/>
      <c r="I2" s="1179"/>
    </row>
    <row r="3" spans="1:11" ht="40.5" customHeight="1">
      <c r="A3" s="1215"/>
      <c r="D3" s="1217"/>
      <c r="E3" s="1217"/>
      <c r="F3" s="1218"/>
      <c r="G3" s="1218"/>
      <c r="H3" s="1218"/>
      <c r="I3" s="1219"/>
    </row>
    <row r="4" spans="1:11" ht="12.75">
      <c r="A4" s="1215"/>
      <c r="B4" s="1220" t="s">
        <v>9</v>
      </c>
      <c r="C4" s="1221"/>
      <c r="D4" s="1221" t="s">
        <v>1607</v>
      </c>
      <c r="E4" s="1221"/>
      <c r="F4" s="1221"/>
      <c r="G4" s="1222"/>
      <c r="H4" s="1222"/>
      <c r="I4" s="1223">
        <f>'E20_1 ulazna zgrada (II-14)'!F531</f>
        <v>0</v>
      </c>
      <c r="K4" s="1223"/>
    </row>
    <row r="5" spans="1:11" ht="16.5" customHeight="1">
      <c r="A5" s="1215"/>
      <c r="B5" s="1220" t="s">
        <v>12</v>
      </c>
      <c r="C5" s="1221"/>
      <c r="D5" s="1221" t="s">
        <v>1609</v>
      </c>
      <c r="E5" s="1224"/>
      <c r="F5" s="1224"/>
      <c r="G5" s="1224"/>
      <c r="H5" s="1224"/>
      <c r="I5" s="1223">
        <f>'E20_3 strojarstvo'!G473</f>
        <v>0</v>
      </c>
      <c r="K5" s="1223"/>
    </row>
    <row r="6" spans="1:11" ht="16.5" customHeight="1">
      <c r="A6" s="1215"/>
      <c r="B6" s="1220" t="s">
        <v>15</v>
      </c>
      <c r="C6" s="1221"/>
      <c r="D6" s="1221" t="s">
        <v>1610</v>
      </c>
      <c r="E6" s="1224"/>
      <c r="F6" s="1224"/>
      <c r="G6" s="1224"/>
      <c r="H6" s="1224"/>
      <c r="I6" s="1223">
        <f>'E20_5 VIK- rekapitulacija'!G8</f>
        <v>0</v>
      </c>
      <c r="K6" s="1223"/>
    </row>
    <row r="7" spans="1:11" ht="16.5" customHeight="1">
      <c r="A7" s="1215"/>
      <c r="B7" s="1220" t="s">
        <v>18</v>
      </c>
      <c r="C7" s="1221"/>
      <c r="D7" s="1221" t="s">
        <v>1611</v>
      </c>
      <c r="E7" s="1224"/>
      <c r="F7" s="1224"/>
      <c r="G7" s="1224"/>
      <c r="H7" s="1224"/>
      <c r="I7" s="1223">
        <f>E20_ELEKTRO_RADOVI!F755</f>
        <v>0</v>
      </c>
      <c r="K7" s="1223"/>
    </row>
    <row r="8" spans="1:11" ht="12.75">
      <c r="A8" s="1215"/>
      <c r="B8" s="1220" t="s">
        <v>22</v>
      </c>
      <c r="C8" s="1224"/>
      <c r="D8" s="1221" t="s">
        <v>1608</v>
      </c>
      <c r="E8" s="1221"/>
      <c r="F8" s="1221"/>
      <c r="G8" s="1222"/>
      <c r="H8" s="1222"/>
      <c r="I8" s="1223">
        <f>NISKOGRADNJA_REKAPIT!I12</f>
        <v>0</v>
      </c>
      <c r="K8" s="1223"/>
    </row>
    <row r="9" spans="1:11" ht="11.25" customHeight="1">
      <c r="A9" s="1215"/>
      <c r="B9" s="1220"/>
      <c r="C9" s="1224"/>
      <c r="D9" s="1225"/>
      <c r="E9" s="1222"/>
      <c r="F9" s="1226"/>
      <c r="G9" s="1222"/>
      <c r="H9" s="1222"/>
      <c r="I9" s="1227"/>
    </row>
    <row r="10" spans="1:11" ht="12.75" hidden="1">
      <c r="A10" s="1215"/>
      <c r="B10" s="1220"/>
      <c r="C10" s="1228"/>
      <c r="D10" s="1229"/>
      <c r="E10" s="1229"/>
      <c r="F10" s="1229"/>
      <c r="G10" s="1222"/>
      <c r="H10" s="1222"/>
      <c r="I10" s="1227" t="e">
        <f>'[5]01_KRAJOBRAZNO UREĐENJE'!#REF!</f>
        <v>#REF!</v>
      </c>
    </row>
    <row r="11" spans="1:11" ht="12.75" hidden="1">
      <c r="A11" s="1215"/>
      <c r="B11" s="1220"/>
      <c r="C11" s="1228"/>
      <c r="D11" s="1230"/>
      <c r="E11" s="1222"/>
      <c r="F11" s="1222"/>
      <c r="G11" s="1222"/>
      <c r="H11" s="1222"/>
      <c r="I11" s="1227"/>
    </row>
    <row r="12" spans="1:11" ht="12.75" hidden="1">
      <c r="A12" s="1215"/>
      <c r="B12" s="1220"/>
      <c r="C12" s="1228"/>
      <c r="D12" s="1225"/>
      <c r="E12" s="1222"/>
      <c r="F12" s="1222"/>
      <c r="G12" s="1222"/>
      <c r="H12" s="1222"/>
      <c r="I12" s="1227"/>
    </row>
    <row r="13" spans="1:11" ht="12.75" hidden="1">
      <c r="A13" s="1215"/>
      <c r="B13" s="1220"/>
      <c r="C13" s="1228"/>
      <c r="D13" s="1225"/>
      <c r="E13" s="1222"/>
      <c r="F13" s="1222"/>
      <c r="G13" s="1222"/>
      <c r="H13" s="1222"/>
      <c r="I13" s="1227"/>
    </row>
    <row r="14" spans="1:11" ht="12.75">
      <c r="A14" s="1215"/>
      <c r="B14" s="827"/>
      <c r="C14" s="828"/>
      <c r="D14" s="829" t="s">
        <v>1348</v>
      </c>
      <c r="E14" s="828"/>
      <c r="F14" s="830"/>
      <c r="G14" s="830"/>
      <c r="H14" s="830"/>
      <c r="I14" s="1231">
        <f>SUM(I4:I8)</f>
        <v>0</v>
      </c>
    </row>
    <row r="15" spans="1:11" ht="12.75">
      <c r="A15" s="1215"/>
      <c r="B15" s="1232"/>
      <c r="C15" s="1233"/>
      <c r="D15" s="1234" t="s">
        <v>297</v>
      </c>
      <c r="E15" s="1235"/>
      <c r="F15" s="1235"/>
      <c r="G15" s="1235"/>
      <c r="H15" s="1235"/>
      <c r="I15" s="1231">
        <f>I14*0.25</f>
        <v>0</v>
      </c>
    </row>
    <row r="16" spans="1:11" ht="12.75">
      <c r="A16" s="1215"/>
      <c r="B16" s="827"/>
      <c r="C16" s="828"/>
      <c r="D16" s="829" t="s">
        <v>1356</v>
      </c>
      <c r="E16" s="828"/>
      <c r="F16" s="830"/>
      <c r="G16" s="830"/>
      <c r="H16" s="830"/>
      <c r="I16" s="1231">
        <f>SUM(I14:I15)</f>
        <v>0</v>
      </c>
    </row>
    <row r="17" spans="1:11" ht="17.25" customHeight="1">
      <c r="A17" s="1215"/>
      <c r="B17" s="836"/>
      <c r="C17" s="837"/>
      <c r="D17" s="838"/>
      <c r="E17" s="837"/>
      <c r="F17" s="839"/>
      <c r="G17" s="839"/>
      <c r="H17" s="839"/>
      <c r="I17" s="1236"/>
    </row>
    <row r="18" spans="1:11">
      <c r="A18" s="1215"/>
      <c r="B18" s="1237"/>
      <c r="C18" s="1238"/>
      <c r="D18" s="1239"/>
      <c r="E18" s="1240"/>
      <c r="F18" s="1240"/>
      <c r="G18" s="1240"/>
      <c r="H18" s="1240"/>
      <c r="I18" s="1236"/>
    </row>
    <row r="19" spans="1:11" ht="8.1" customHeight="1">
      <c r="B19" s="1241"/>
      <c r="C19" s="1242"/>
      <c r="D19" s="1211"/>
      <c r="E19" s="1243"/>
      <c r="F19" s="1243"/>
      <c r="G19" s="1243"/>
      <c r="H19" s="1243"/>
      <c r="I19" s="1244"/>
    </row>
    <row r="20" spans="1:11" ht="9.9499999999999993" customHeight="1">
      <c r="A20" s="850"/>
      <c r="B20" s="1181"/>
      <c r="C20" s="1245"/>
      <c r="D20" s="1245"/>
      <c r="E20" s="1245"/>
      <c r="F20" s="1245"/>
      <c r="G20" s="1245"/>
      <c r="H20" s="1245"/>
      <c r="I20" s="1246"/>
    </row>
    <row r="21" spans="1:11">
      <c r="A21" s="852"/>
      <c r="B21" s="853"/>
      <c r="C21" s="837"/>
      <c r="D21" s="1247" t="s">
        <v>1357</v>
      </c>
      <c r="E21" s="837"/>
      <c r="F21" s="839"/>
      <c r="G21" s="839"/>
      <c r="H21" s="839"/>
      <c r="I21" s="1248">
        <f>I16</f>
        <v>0</v>
      </c>
    </row>
    <row r="22" spans="1:11" ht="9.9499999999999993" customHeight="1">
      <c r="A22" s="850"/>
      <c r="B22" s="1183"/>
      <c r="C22" s="1249"/>
      <c r="D22" s="1249"/>
      <c r="E22" s="1249"/>
      <c r="F22" s="1249"/>
      <c r="G22" s="1249"/>
      <c r="H22" s="1249"/>
      <c r="I22" s="1250"/>
    </row>
    <row r="23" spans="1:11" ht="14.25" customHeight="1">
      <c r="I23" s="1251"/>
    </row>
    <row r="24" spans="1:11">
      <c r="C24" s="1252"/>
    </row>
    <row r="25" spans="1:11">
      <c r="C25" s="1252"/>
    </row>
    <row r="26" spans="1:11">
      <c r="C26" s="1252"/>
    </row>
    <row r="27" spans="1:11">
      <c r="C27" s="1252"/>
    </row>
    <row r="28" spans="1:11" s="1218" customFormat="1">
      <c r="A28" s="1194"/>
      <c r="B28" s="1216"/>
      <c r="C28" s="1252"/>
      <c r="E28" s="1194"/>
      <c r="F28" s="1194"/>
      <c r="G28" s="1194"/>
      <c r="H28" s="1194"/>
      <c r="I28" s="1194"/>
      <c r="J28" s="1194"/>
      <c r="K28" s="1194"/>
    </row>
    <row r="29" spans="1:11" s="1218" customFormat="1">
      <c r="A29" s="1194"/>
      <c r="B29" s="1216"/>
      <c r="C29" s="1252"/>
      <c r="E29" s="1194"/>
      <c r="F29" s="1194"/>
      <c r="G29" s="1194"/>
      <c r="H29" s="1194"/>
      <c r="I29" s="1194"/>
      <c r="J29" s="1194"/>
      <c r="K29" s="1194"/>
    </row>
    <row r="30" spans="1:11" s="1218" customFormat="1">
      <c r="A30" s="1194"/>
      <c r="B30" s="1216"/>
      <c r="C30" s="1252"/>
      <c r="E30" s="1194"/>
      <c r="F30" s="1194"/>
      <c r="G30" s="1194"/>
      <c r="H30" s="1194"/>
      <c r="I30" s="1194"/>
      <c r="J30" s="1194"/>
      <c r="K30" s="1194"/>
    </row>
    <row r="31" spans="1:11" s="1218" customFormat="1">
      <c r="A31" s="1194"/>
      <c r="B31" s="1216"/>
      <c r="C31" s="1252"/>
      <c r="E31" s="1194"/>
      <c r="F31" s="1194"/>
      <c r="G31" s="1194"/>
      <c r="H31" s="1194"/>
      <c r="I31" s="1194"/>
      <c r="J31" s="1194"/>
      <c r="K31" s="1194"/>
    </row>
    <row r="32" spans="1:11" s="1218" customFormat="1">
      <c r="A32" s="1194"/>
      <c r="B32" s="1216"/>
      <c r="C32" s="1252"/>
      <c r="E32" s="1194"/>
      <c r="F32" s="1194"/>
      <c r="G32" s="1194"/>
      <c r="H32" s="1194"/>
      <c r="I32" s="1194"/>
      <c r="J32" s="1194"/>
      <c r="K32" s="1194"/>
    </row>
    <row r="33" spans="1:11" s="1218" customFormat="1">
      <c r="A33" s="1194"/>
      <c r="B33" s="1216"/>
      <c r="C33" s="1252"/>
      <c r="E33" s="1194"/>
      <c r="F33" s="1194"/>
      <c r="G33" s="1194"/>
      <c r="H33" s="1194"/>
      <c r="I33" s="1194"/>
      <c r="J33" s="1194"/>
      <c r="K33" s="1194"/>
    </row>
    <row r="34" spans="1:11" s="1218" customFormat="1">
      <c r="A34" s="1194"/>
      <c r="B34" s="1216"/>
      <c r="C34" s="1252"/>
      <c r="E34" s="1194"/>
      <c r="F34" s="1194"/>
      <c r="G34" s="1194"/>
      <c r="H34" s="1194"/>
      <c r="I34" s="1194"/>
      <c r="J34" s="1194"/>
      <c r="K34" s="1194"/>
    </row>
    <row r="35" spans="1:11" s="1218" customFormat="1">
      <c r="A35" s="1194"/>
      <c r="B35" s="1216"/>
      <c r="C35" s="1252"/>
      <c r="E35" s="1194"/>
      <c r="F35" s="1194"/>
      <c r="G35" s="1194"/>
      <c r="H35" s="1194"/>
      <c r="I35" s="1194"/>
      <c r="J35" s="1194"/>
      <c r="K35" s="1194"/>
    </row>
    <row r="36" spans="1:11" s="1218" customFormat="1">
      <c r="A36" s="1194"/>
      <c r="B36" s="1216"/>
      <c r="C36" s="1252"/>
      <c r="E36" s="1194"/>
      <c r="F36" s="1194"/>
      <c r="G36" s="1194"/>
      <c r="H36" s="1194"/>
      <c r="I36" s="1194"/>
      <c r="J36" s="1194"/>
      <c r="K36" s="1194"/>
    </row>
    <row r="37" spans="1:11" s="1218" customFormat="1">
      <c r="A37" s="1194"/>
      <c r="B37" s="1216"/>
      <c r="C37" s="1252"/>
      <c r="E37" s="1194"/>
      <c r="F37" s="1194"/>
      <c r="G37" s="1194"/>
      <c r="H37" s="1194"/>
      <c r="I37" s="1194"/>
      <c r="J37" s="1194"/>
      <c r="K37" s="1194"/>
    </row>
    <row r="38" spans="1:11" s="1218" customFormat="1">
      <c r="A38" s="1194"/>
      <c r="B38" s="1216"/>
      <c r="C38" s="1252"/>
      <c r="E38" s="1194"/>
      <c r="F38" s="1194"/>
      <c r="G38" s="1194"/>
      <c r="H38" s="1194"/>
      <c r="I38" s="1194"/>
      <c r="J38" s="1194"/>
      <c r="K38" s="1194"/>
    </row>
    <row r="39" spans="1:11" s="1218" customFormat="1">
      <c r="A39" s="1194"/>
      <c r="B39" s="1216"/>
      <c r="C39" s="1252"/>
      <c r="E39" s="1194"/>
      <c r="F39" s="1194"/>
      <c r="G39" s="1194"/>
      <c r="H39" s="1194"/>
      <c r="I39" s="1194"/>
      <c r="J39" s="1194"/>
      <c r="K39" s="1194"/>
    </row>
    <row r="40" spans="1:11" s="1218" customFormat="1">
      <c r="A40" s="1194"/>
      <c r="B40" s="1216"/>
      <c r="C40" s="1252"/>
      <c r="E40" s="1194"/>
      <c r="F40" s="1194"/>
      <c r="G40" s="1194"/>
      <c r="H40" s="1194"/>
      <c r="I40" s="1194"/>
      <c r="J40" s="1194"/>
      <c r="K40" s="1194"/>
    </row>
    <row r="41" spans="1:11" s="1218" customFormat="1">
      <c r="A41" s="1194"/>
      <c r="B41" s="1216"/>
      <c r="C41" s="1252"/>
      <c r="E41" s="1194"/>
      <c r="F41" s="1194"/>
      <c r="G41" s="1194"/>
      <c r="H41" s="1194"/>
      <c r="I41" s="1194"/>
      <c r="J41" s="1194"/>
      <c r="K41" s="1194"/>
    </row>
    <row r="42" spans="1:11" s="1218" customFormat="1">
      <c r="A42" s="1194"/>
      <c r="B42" s="1216"/>
      <c r="C42" s="1252"/>
      <c r="E42" s="1194"/>
      <c r="F42" s="1194"/>
      <c r="G42" s="1194"/>
      <c r="H42" s="1194"/>
      <c r="I42" s="1194"/>
      <c r="J42" s="1194"/>
      <c r="K42" s="1194"/>
    </row>
    <row r="43" spans="1:11" s="1218" customFormat="1">
      <c r="A43" s="1194"/>
      <c r="B43" s="1216"/>
      <c r="C43" s="1252"/>
      <c r="E43" s="1194"/>
      <c r="F43" s="1194"/>
      <c r="G43" s="1194"/>
      <c r="H43" s="1194"/>
      <c r="I43" s="1194"/>
      <c r="J43" s="1194"/>
      <c r="K43" s="1194"/>
    </row>
    <row r="44" spans="1:11" s="1218" customFormat="1">
      <c r="A44" s="1194"/>
      <c r="B44" s="1216"/>
      <c r="C44" s="1252"/>
      <c r="E44" s="1194"/>
      <c r="F44" s="1194"/>
      <c r="G44" s="1194"/>
      <c r="H44" s="1194"/>
      <c r="I44" s="1194"/>
      <c r="J44" s="1194"/>
      <c r="K44" s="1194"/>
    </row>
    <row r="45" spans="1:11" s="1218" customFormat="1">
      <c r="A45" s="1194"/>
      <c r="B45" s="1216"/>
      <c r="C45" s="1252"/>
      <c r="E45" s="1194"/>
      <c r="F45" s="1194"/>
      <c r="G45" s="1194"/>
      <c r="H45" s="1194"/>
      <c r="I45" s="1194"/>
      <c r="J45" s="1194"/>
      <c r="K45" s="1194"/>
    </row>
    <row r="46" spans="1:11" s="1218" customFormat="1">
      <c r="A46" s="1194"/>
      <c r="B46" s="1216"/>
      <c r="C46" s="1252"/>
      <c r="E46" s="1194"/>
      <c r="F46" s="1194"/>
      <c r="G46" s="1194"/>
      <c r="H46" s="1194"/>
      <c r="I46" s="1194"/>
      <c r="J46" s="1194"/>
      <c r="K46" s="1194"/>
    </row>
    <row r="47" spans="1:11" s="1218" customFormat="1">
      <c r="A47" s="1194"/>
      <c r="B47" s="1216"/>
      <c r="C47" s="1252"/>
      <c r="E47" s="1194"/>
      <c r="F47" s="1194"/>
      <c r="G47" s="1194"/>
      <c r="H47" s="1194"/>
      <c r="I47" s="1194"/>
      <c r="J47" s="1194"/>
      <c r="K47" s="1194"/>
    </row>
    <row r="48" spans="1:11" s="1218" customFormat="1">
      <c r="A48" s="1194"/>
      <c r="B48" s="1216"/>
      <c r="C48" s="1252"/>
      <c r="E48" s="1194"/>
      <c r="F48" s="1194"/>
      <c r="G48" s="1194"/>
      <c r="H48" s="1194"/>
      <c r="I48" s="1194"/>
      <c r="J48" s="1194"/>
      <c r="K48" s="1194"/>
    </row>
    <row r="49" spans="1:11" s="1218" customFormat="1">
      <c r="A49" s="1194"/>
      <c r="B49" s="1216"/>
      <c r="C49" s="1252"/>
      <c r="E49" s="1194"/>
      <c r="F49" s="1194"/>
      <c r="G49" s="1194"/>
      <c r="H49" s="1194"/>
      <c r="I49" s="1194"/>
      <c r="J49" s="1194"/>
      <c r="K49" s="1194"/>
    </row>
    <row r="50" spans="1:11" s="1218" customFormat="1">
      <c r="A50" s="1194"/>
      <c r="B50" s="1216"/>
      <c r="C50" s="1252"/>
      <c r="E50" s="1194"/>
      <c r="F50" s="1194"/>
      <c r="G50" s="1194"/>
      <c r="H50" s="1194"/>
      <c r="I50" s="1194"/>
      <c r="J50" s="1194"/>
      <c r="K50" s="1194"/>
    </row>
    <row r="51" spans="1:11" s="1218" customFormat="1">
      <c r="A51" s="1194"/>
      <c r="B51" s="1216"/>
      <c r="C51" s="1252"/>
      <c r="E51" s="1194"/>
      <c r="F51" s="1194"/>
      <c r="G51" s="1194"/>
      <c r="H51" s="1194"/>
      <c r="I51" s="1194"/>
      <c r="J51" s="1194"/>
      <c r="K51" s="1194"/>
    </row>
    <row r="52" spans="1:11" s="1218" customFormat="1">
      <c r="A52" s="1194"/>
      <c r="B52" s="1216"/>
      <c r="C52" s="1252"/>
      <c r="E52" s="1194"/>
      <c r="F52" s="1194"/>
      <c r="G52" s="1194"/>
      <c r="H52" s="1194"/>
      <c r="I52" s="1194"/>
      <c r="J52" s="1194"/>
      <c r="K52" s="1194"/>
    </row>
    <row r="53" spans="1:11" s="1218" customFormat="1">
      <c r="A53" s="1194"/>
      <c r="B53" s="1216"/>
      <c r="C53" s="1252"/>
      <c r="E53" s="1194"/>
      <c r="F53" s="1194"/>
      <c r="G53" s="1194"/>
      <c r="H53" s="1194"/>
      <c r="I53" s="1194"/>
      <c r="J53" s="1194"/>
      <c r="K53" s="1194"/>
    </row>
    <row r="54" spans="1:11" s="1218" customFormat="1">
      <c r="A54" s="1194"/>
      <c r="B54" s="1216"/>
      <c r="C54" s="1252"/>
      <c r="E54" s="1194"/>
      <c r="F54" s="1194"/>
      <c r="G54" s="1194"/>
      <c r="H54" s="1194"/>
      <c r="I54" s="1194"/>
      <c r="J54" s="1194"/>
      <c r="K54" s="1194"/>
    </row>
    <row r="55" spans="1:11" s="1218" customFormat="1">
      <c r="A55" s="1194"/>
      <c r="B55" s="1216"/>
      <c r="C55" s="1252"/>
      <c r="E55" s="1194"/>
      <c r="F55" s="1194"/>
      <c r="G55" s="1194"/>
      <c r="H55" s="1194"/>
      <c r="I55" s="1194"/>
      <c r="J55" s="1194"/>
      <c r="K55" s="1194"/>
    </row>
    <row r="56" spans="1:11" s="1218" customFormat="1">
      <c r="A56" s="1194"/>
      <c r="B56" s="1216"/>
      <c r="C56" s="1252"/>
      <c r="E56" s="1194"/>
      <c r="F56" s="1194"/>
      <c r="G56" s="1194"/>
      <c r="H56" s="1194"/>
      <c r="I56" s="1194"/>
      <c r="J56" s="1194"/>
      <c r="K56" s="1194"/>
    </row>
    <row r="57" spans="1:11" s="1218" customFormat="1">
      <c r="A57" s="1194"/>
      <c r="B57" s="1216"/>
      <c r="C57" s="1252"/>
      <c r="E57" s="1194"/>
      <c r="F57" s="1194"/>
      <c r="G57" s="1194"/>
      <c r="H57" s="1194"/>
      <c r="I57" s="1194"/>
      <c r="J57" s="1194"/>
      <c r="K57" s="1194"/>
    </row>
    <row r="58" spans="1:11" s="1218" customFormat="1">
      <c r="A58" s="1194"/>
      <c r="B58" s="1216"/>
      <c r="C58" s="1252"/>
      <c r="E58" s="1194"/>
      <c r="F58" s="1194"/>
      <c r="G58" s="1194"/>
      <c r="H58" s="1194"/>
      <c r="I58" s="1194"/>
      <c r="J58" s="1194"/>
      <c r="K58" s="1194"/>
    </row>
    <row r="59" spans="1:11" s="1218" customFormat="1">
      <c r="A59" s="1194"/>
      <c r="B59" s="1216"/>
      <c r="C59" s="1252"/>
      <c r="E59" s="1194"/>
      <c r="F59" s="1194"/>
      <c r="G59" s="1194"/>
      <c r="H59" s="1194"/>
      <c r="I59" s="1194"/>
      <c r="J59" s="1194"/>
      <c r="K59" s="1194"/>
    </row>
    <row r="60" spans="1:11" s="1218" customFormat="1">
      <c r="A60" s="1194"/>
      <c r="B60" s="1216"/>
      <c r="C60" s="1252"/>
      <c r="E60" s="1194"/>
      <c r="F60" s="1194"/>
      <c r="G60" s="1194"/>
      <c r="H60" s="1194"/>
      <c r="I60" s="1194"/>
      <c r="J60" s="1194"/>
      <c r="K60" s="1194"/>
    </row>
    <row r="61" spans="1:11" s="1218" customFormat="1">
      <c r="A61" s="1194"/>
      <c r="B61" s="1216"/>
      <c r="C61" s="1252"/>
      <c r="E61" s="1194"/>
      <c r="F61" s="1194"/>
      <c r="G61" s="1194"/>
      <c r="H61" s="1194"/>
      <c r="I61" s="1194"/>
      <c r="J61" s="1194"/>
      <c r="K61" s="1194"/>
    </row>
    <row r="62" spans="1:11" s="1218" customFormat="1">
      <c r="A62" s="1194"/>
      <c r="B62" s="1216"/>
      <c r="C62" s="1252"/>
      <c r="E62" s="1194"/>
      <c r="F62" s="1194"/>
      <c r="G62" s="1194"/>
      <c r="H62" s="1194"/>
      <c r="I62" s="1194"/>
      <c r="J62" s="1194"/>
      <c r="K62" s="1194"/>
    </row>
    <row r="63" spans="1:11" s="1218" customFormat="1">
      <c r="A63" s="1194"/>
      <c r="B63" s="1216"/>
      <c r="C63" s="1252"/>
      <c r="E63" s="1194"/>
      <c r="F63" s="1194"/>
      <c r="G63" s="1194"/>
      <c r="H63" s="1194"/>
      <c r="I63" s="1194"/>
      <c r="J63" s="1194"/>
      <c r="K63" s="1194"/>
    </row>
    <row r="64" spans="1:11" s="1218" customFormat="1">
      <c r="A64" s="1194"/>
      <c r="B64" s="1216"/>
      <c r="C64" s="1252"/>
      <c r="E64" s="1194"/>
      <c r="F64" s="1194"/>
      <c r="G64" s="1194"/>
      <c r="H64" s="1194"/>
      <c r="I64" s="1194"/>
      <c r="J64" s="1194"/>
      <c r="K64" s="1194"/>
    </row>
    <row r="65" spans="1:11" s="1218" customFormat="1">
      <c r="A65" s="1194"/>
      <c r="B65" s="1216"/>
      <c r="C65" s="1252"/>
      <c r="E65" s="1194"/>
      <c r="F65" s="1194"/>
      <c r="G65" s="1194"/>
      <c r="H65" s="1194"/>
      <c r="I65" s="1194"/>
      <c r="J65" s="1194"/>
      <c r="K65" s="1194"/>
    </row>
    <row r="66" spans="1:11" s="1218" customFormat="1">
      <c r="A66" s="1194"/>
      <c r="B66" s="1216"/>
      <c r="C66" s="1252"/>
      <c r="E66" s="1194"/>
      <c r="F66" s="1194"/>
      <c r="G66" s="1194"/>
      <c r="H66" s="1194"/>
      <c r="I66" s="1194"/>
      <c r="J66" s="1194"/>
      <c r="K66" s="1194"/>
    </row>
    <row r="67" spans="1:11" s="1218" customFormat="1">
      <c r="A67" s="1194"/>
      <c r="B67" s="1216"/>
      <c r="C67" s="1252"/>
      <c r="E67" s="1194"/>
      <c r="F67" s="1194"/>
      <c r="G67" s="1194"/>
      <c r="H67" s="1194"/>
      <c r="I67" s="1194"/>
      <c r="J67" s="1194"/>
      <c r="K67" s="1194"/>
    </row>
    <row r="68" spans="1:11" s="1218" customFormat="1">
      <c r="A68" s="1194"/>
      <c r="B68" s="1216"/>
      <c r="C68" s="1252"/>
      <c r="E68" s="1194"/>
      <c r="F68" s="1194"/>
      <c r="G68" s="1194"/>
      <c r="H68" s="1194"/>
      <c r="I68" s="1194"/>
      <c r="J68" s="1194"/>
      <c r="K68" s="1194"/>
    </row>
    <row r="69" spans="1:11" s="1218" customFormat="1">
      <c r="A69" s="1194"/>
      <c r="B69" s="1216"/>
      <c r="C69" s="1252"/>
      <c r="E69" s="1194"/>
      <c r="F69" s="1194"/>
      <c r="G69" s="1194"/>
      <c r="H69" s="1194"/>
      <c r="I69" s="1194"/>
      <c r="J69" s="1194"/>
      <c r="K69" s="1194"/>
    </row>
    <row r="70" spans="1:11" s="1218" customFormat="1">
      <c r="A70" s="1194"/>
      <c r="B70" s="1216"/>
      <c r="C70" s="1252"/>
      <c r="E70" s="1194"/>
      <c r="F70" s="1194"/>
      <c r="G70" s="1194"/>
      <c r="H70" s="1194"/>
      <c r="I70" s="1194"/>
      <c r="J70" s="1194"/>
      <c r="K70" s="1194"/>
    </row>
    <row r="71" spans="1:11" s="1218" customFormat="1">
      <c r="A71" s="1194"/>
      <c r="B71" s="1216"/>
      <c r="C71" s="1252"/>
      <c r="E71" s="1194"/>
      <c r="F71" s="1194"/>
      <c r="G71" s="1194"/>
      <c r="H71" s="1194"/>
      <c r="I71" s="1194"/>
      <c r="J71" s="1194"/>
      <c r="K71" s="1194"/>
    </row>
    <row r="72" spans="1:11" s="1218" customFormat="1">
      <c r="A72" s="1194"/>
      <c r="B72" s="1216"/>
      <c r="C72" s="1252"/>
      <c r="E72" s="1194"/>
      <c r="F72" s="1194"/>
      <c r="G72" s="1194"/>
      <c r="H72" s="1194"/>
      <c r="I72" s="1194"/>
      <c r="J72" s="1194"/>
      <c r="K72" s="1194"/>
    </row>
    <row r="73" spans="1:11" s="1218" customFormat="1">
      <c r="A73" s="1194"/>
      <c r="B73" s="1216"/>
      <c r="C73" s="1252"/>
      <c r="E73" s="1194"/>
      <c r="F73" s="1194"/>
      <c r="G73" s="1194"/>
      <c r="H73" s="1194"/>
      <c r="I73" s="1194"/>
      <c r="J73" s="1194"/>
      <c r="K73" s="1194"/>
    </row>
    <row r="74" spans="1:11" s="1218" customFormat="1">
      <c r="A74" s="1194"/>
      <c r="B74" s="1216"/>
      <c r="C74" s="1252"/>
      <c r="E74" s="1194"/>
      <c r="F74" s="1194"/>
      <c r="G74" s="1194"/>
      <c r="H74" s="1194"/>
      <c r="I74" s="1194"/>
      <c r="J74" s="1194"/>
      <c r="K74" s="1194"/>
    </row>
    <row r="75" spans="1:11" s="1218" customFormat="1">
      <c r="A75" s="1194"/>
      <c r="B75" s="1216"/>
      <c r="C75" s="1252"/>
      <c r="E75" s="1194"/>
      <c r="F75" s="1194"/>
      <c r="G75" s="1194"/>
      <c r="H75" s="1194"/>
      <c r="I75" s="1194"/>
      <c r="J75" s="1194"/>
      <c r="K75" s="1194"/>
    </row>
    <row r="76" spans="1:11" s="1218" customFormat="1">
      <c r="A76" s="1194"/>
      <c r="B76" s="1216"/>
      <c r="C76" s="1252"/>
      <c r="E76" s="1194"/>
      <c r="F76" s="1194"/>
      <c r="G76" s="1194"/>
      <c r="H76" s="1194"/>
      <c r="I76" s="1194"/>
      <c r="J76" s="1194"/>
      <c r="K76" s="1194"/>
    </row>
    <row r="77" spans="1:11" s="1218" customFormat="1">
      <c r="A77" s="1194"/>
      <c r="B77" s="1216"/>
      <c r="C77" s="1252"/>
      <c r="E77" s="1194"/>
      <c r="F77" s="1194"/>
      <c r="G77" s="1194"/>
      <c r="H77" s="1194"/>
      <c r="I77" s="1194"/>
      <c r="J77" s="1194"/>
      <c r="K77" s="1194"/>
    </row>
    <row r="78" spans="1:11" s="1218" customFormat="1">
      <c r="A78" s="1194"/>
      <c r="B78" s="1216"/>
      <c r="C78" s="1252"/>
      <c r="E78" s="1194"/>
      <c r="F78" s="1194"/>
      <c r="G78" s="1194"/>
      <c r="H78" s="1194"/>
      <c r="I78" s="1194"/>
      <c r="J78" s="1194"/>
      <c r="K78" s="1194"/>
    </row>
    <row r="79" spans="1:11" s="1218" customFormat="1">
      <c r="A79" s="1194"/>
      <c r="B79" s="1216"/>
      <c r="C79" s="1252"/>
      <c r="E79" s="1194"/>
      <c r="F79" s="1194"/>
      <c r="G79" s="1194"/>
      <c r="H79" s="1194"/>
      <c r="I79" s="1194"/>
      <c r="J79" s="1194"/>
      <c r="K79" s="1194"/>
    </row>
    <row r="80" spans="1:11" s="1218" customFormat="1">
      <c r="A80" s="1194"/>
      <c r="B80" s="1216"/>
      <c r="C80" s="1252"/>
      <c r="E80" s="1194"/>
      <c r="F80" s="1194"/>
      <c r="G80" s="1194"/>
      <c r="H80" s="1194"/>
      <c r="I80" s="1194"/>
      <c r="J80" s="1194"/>
      <c r="K80" s="1194"/>
    </row>
    <row r="81" spans="1:11" s="1218" customFormat="1">
      <c r="A81" s="1194"/>
      <c r="B81" s="1216"/>
      <c r="C81" s="1252"/>
      <c r="E81" s="1194"/>
      <c r="F81" s="1194"/>
      <c r="G81" s="1194"/>
      <c r="H81" s="1194"/>
      <c r="I81" s="1194"/>
      <c r="J81" s="1194"/>
      <c r="K81" s="1194"/>
    </row>
    <row r="82" spans="1:11" s="1218" customFormat="1">
      <c r="A82" s="1194"/>
      <c r="B82" s="1216"/>
      <c r="C82" s="1252"/>
      <c r="E82" s="1194"/>
      <c r="F82" s="1194"/>
      <c r="G82" s="1194"/>
      <c r="H82" s="1194"/>
      <c r="I82" s="1194"/>
      <c r="J82" s="1194"/>
      <c r="K82" s="1194"/>
    </row>
    <row r="83" spans="1:11" s="1218" customFormat="1">
      <c r="A83" s="1194"/>
      <c r="B83" s="1216"/>
      <c r="C83" s="1252"/>
      <c r="E83" s="1194"/>
      <c r="F83" s="1194"/>
      <c r="G83" s="1194"/>
      <c r="H83" s="1194"/>
      <c r="I83" s="1194"/>
      <c r="J83" s="1194"/>
      <c r="K83" s="1194"/>
    </row>
    <row r="84" spans="1:11" s="1218" customFormat="1">
      <c r="A84" s="1194"/>
      <c r="B84" s="1216"/>
      <c r="C84" s="1252"/>
      <c r="E84" s="1194"/>
      <c r="F84" s="1194"/>
      <c r="G84" s="1194"/>
      <c r="H84" s="1194"/>
      <c r="I84" s="1194"/>
      <c r="J84" s="1194"/>
      <c r="K84" s="1194"/>
    </row>
    <row r="85" spans="1:11" s="1218" customFormat="1">
      <c r="A85" s="1194"/>
      <c r="B85" s="1216"/>
      <c r="C85" s="1252"/>
      <c r="E85" s="1194"/>
      <c r="F85" s="1194"/>
      <c r="G85" s="1194"/>
      <c r="H85" s="1194"/>
      <c r="I85" s="1194"/>
      <c r="J85" s="1194"/>
      <c r="K85" s="1194"/>
    </row>
    <row r="86" spans="1:11" s="1218" customFormat="1">
      <c r="A86" s="1194"/>
      <c r="B86" s="1216"/>
      <c r="C86" s="1252"/>
      <c r="E86" s="1194"/>
      <c r="F86" s="1194"/>
      <c r="G86" s="1194"/>
      <c r="H86" s="1194"/>
      <c r="I86" s="1194"/>
      <c r="J86" s="1194"/>
      <c r="K86" s="1194"/>
    </row>
    <row r="87" spans="1:11" s="1218" customFormat="1">
      <c r="A87" s="1194"/>
      <c r="B87" s="1216"/>
      <c r="C87" s="1252"/>
      <c r="E87" s="1194"/>
      <c r="F87" s="1194"/>
      <c r="G87" s="1194"/>
      <c r="H87" s="1194"/>
      <c r="I87" s="1194"/>
      <c r="J87" s="1194"/>
      <c r="K87" s="1194"/>
    </row>
    <row r="88" spans="1:11" s="1218" customFormat="1">
      <c r="A88" s="1194"/>
      <c r="B88" s="1216"/>
      <c r="C88" s="1252"/>
      <c r="E88" s="1194"/>
      <c r="F88" s="1194"/>
      <c r="G88" s="1194"/>
      <c r="H88" s="1194"/>
      <c r="I88" s="1194"/>
      <c r="J88" s="1194"/>
      <c r="K88" s="1194"/>
    </row>
    <row r="89" spans="1:11" s="1218" customFormat="1">
      <c r="A89" s="1194"/>
      <c r="B89" s="1216"/>
      <c r="C89" s="1252"/>
      <c r="E89" s="1194"/>
      <c r="F89" s="1194"/>
      <c r="G89" s="1194"/>
      <c r="H89" s="1194"/>
      <c r="I89" s="1194"/>
      <c r="J89" s="1194"/>
      <c r="K89" s="1194"/>
    </row>
    <row r="90" spans="1:11" s="1218" customFormat="1">
      <c r="A90" s="1194"/>
      <c r="B90" s="1216"/>
      <c r="C90" s="1252"/>
      <c r="E90" s="1194"/>
      <c r="F90" s="1194"/>
      <c r="G90" s="1194"/>
      <c r="H90" s="1194"/>
      <c r="I90" s="1194"/>
      <c r="J90" s="1194"/>
      <c r="K90" s="1194"/>
    </row>
    <row r="91" spans="1:11" s="1218" customFormat="1">
      <c r="A91" s="1194"/>
      <c r="B91" s="1216"/>
      <c r="C91" s="1252"/>
      <c r="E91" s="1194"/>
      <c r="F91" s="1194"/>
      <c r="G91" s="1194"/>
      <c r="H91" s="1194"/>
      <c r="I91" s="1194"/>
      <c r="J91" s="1194"/>
      <c r="K91" s="1194"/>
    </row>
    <row r="92" spans="1:11" s="1218" customFormat="1">
      <c r="A92" s="1194"/>
      <c r="B92" s="1216"/>
      <c r="C92" s="1252"/>
      <c r="E92" s="1194"/>
      <c r="F92" s="1194"/>
      <c r="G92" s="1194"/>
      <c r="H92" s="1194"/>
      <c r="I92" s="1194"/>
      <c r="J92" s="1194"/>
      <c r="K92" s="1194"/>
    </row>
    <row r="93" spans="1:11" s="1218" customFormat="1">
      <c r="A93" s="1194"/>
      <c r="B93" s="1216"/>
      <c r="C93" s="1252"/>
      <c r="E93" s="1194"/>
      <c r="F93" s="1194"/>
      <c r="G93" s="1194"/>
      <c r="H93" s="1194"/>
      <c r="I93" s="1194"/>
      <c r="J93" s="1194"/>
      <c r="K93" s="1194"/>
    </row>
    <row r="94" spans="1:11" s="1218" customFormat="1">
      <c r="A94" s="1194"/>
      <c r="B94" s="1216"/>
      <c r="C94" s="1252"/>
      <c r="E94" s="1194"/>
      <c r="F94" s="1194"/>
      <c r="G94" s="1194"/>
      <c r="H94" s="1194"/>
      <c r="I94" s="1194"/>
      <c r="J94" s="1194"/>
      <c r="K94" s="1194"/>
    </row>
    <row r="95" spans="1:11" s="1218" customFormat="1">
      <c r="A95" s="1194"/>
      <c r="B95" s="1216"/>
      <c r="C95" s="1252"/>
      <c r="E95" s="1194"/>
      <c r="F95" s="1194"/>
      <c r="G95" s="1194"/>
      <c r="H95" s="1194"/>
      <c r="I95" s="1194"/>
      <c r="J95" s="1194"/>
      <c r="K95" s="1194"/>
    </row>
    <row r="96" spans="1:11" s="1218" customFormat="1">
      <c r="A96" s="1194"/>
      <c r="B96" s="1216"/>
      <c r="C96" s="1252"/>
      <c r="E96" s="1194"/>
      <c r="F96" s="1194"/>
      <c r="G96" s="1194"/>
      <c r="H96" s="1194"/>
      <c r="I96" s="1194"/>
      <c r="J96" s="1194"/>
      <c r="K96" s="1194"/>
    </row>
    <row r="97" spans="1:11" s="1218" customFormat="1">
      <c r="A97" s="1194"/>
      <c r="B97" s="1216"/>
      <c r="C97" s="1252"/>
      <c r="E97" s="1194"/>
      <c r="F97" s="1194"/>
      <c r="G97" s="1194"/>
      <c r="H97" s="1194"/>
      <c r="I97" s="1194"/>
      <c r="J97" s="1194"/>
      <c r="K97" s="1194"/>
    </row>
    <row r="98" spans="1:11" s="1218" customFormat="1">
      <c r="A98" s="1194"/>
      <c r="B98" s="1216"/>
      <c r="C98" s="1252"/>
      <c r="E98" s="1194"/>
      <c r="F98" s="1194"/>
      <c r="G98" s="1194"/>
      <c r="H98" s="1194"/>
      <c r="I98" s="1194"/>
      <c r="J98" s="1194"/>
      <c r="K98" s="1194"/>
    </row>
    <row r="99" spans="1:11" s="1218" customFormat="1">
      <c r="A99" s="1194"/>
      <c r="B99" s="1216"/>
      <c r="C99" s="1252"/>
      <c r="E99" s="1194"/>
      <c r="F99" s="1194"/>
      <c r="G99" s="1194"/>
      <c r="H99" s="1194"/>
      <c r="I99" s="1194"/>
      <c r="J99" s="1194"/>
      <c r="K99" s="1194"/>
    </row>
    <row r="100" spans="1:11" s="1218" customFormat="1">
      <c r="A100" s="1194"/>
      <c r="B100" s="1216"/>
      <c r="C100" s="1252"/>
      <c r="E100" s="1194"/>
      <c r="F100" s="1194"/>
      <c r="G100" s="1194"/>
      <c r="H100" s="1194"/>
      <c r="I100" s="1194"/>
      <c r="J100" s="1194"/>
      <c r="K100" s="1194"/>
    </row>
    <row r="101" spans="1:11" s="1218" customFormat="1">
      <c r="A101" s="1194"/>
      <c r="B101" s="1216"/>
      <c r="C101" s="1252"/>
      <c r="E101" s="1194"/>
      <c r="F101" s="1194"/>
      <c r="G101" s="1194"/>
      <c r="H101" s="1194"/>
      <c r="I101" s="1194"/>
      <c r="J101" s="1194"/>
      <c r="K101" s="1194"/>
    </row>
    <row r="102" spans="1:11" s="1218" customFormat="1">
      <c r="A102" s="1194"/>
      <c r="B102" s="1216"/>
      <c r="C102" s="1252"/>
      <c r="E102" s="1194"/>
      <c r="F102" s="1194"/>
      <c r="G102" s="1194"/>
      <c r="H102" s="1194"/>
      <c r="I102" s="1194"/>
      <c r="J102" s="1194"/>
      <c r="K102" s="1194"/>
    </row>
    <row r="103" spans="1:11" s="1218" customFormat="1">
      <c r="A103" s="1194"/>
      <c r="B103" s="1216"/>
      <c r="C103" s="1252"/>
      <c r="E103" s="1194"/>
      <c r="F103" s="1194"/>
      <c r="G103" s="1194"/>
      <c r="H103" s="1194"/>
      <c r="I103" s="1194"/>
      <c r="J103" s="1194"/>
      <c r="K103" s="1194"/>
    </row>
    <row r="104" spans="1:11" s="1218" customFormat="1">
      <c r="A104" s="1194"/>
      <c r="B104" s="1216"/>
      <c r="C104" s="1252"/>
      <c r="E104" s="1194"/>
      <c r="F104" s="1194"/>
      <c r="G104" s="1194"/>
      <c r="H104" s="1194"/>
      <c r="I104" s="1194"/>
      <c r="J104" s="1194"/>
      <c r="K104" s="1194"/>
    </row>
    <row r="105" spans="1:11" s="1218" customFormat="1">
      <c r="A105" s="1194"/>
      <c r="B105" s="1216"/>
      <c r="C105" s="1252"/>
      <c r="E105" s="1194"/>
      <c r="F105" s="1194"/>
      <c r="G105" s="1194"/>
      <c r="H105" s="1194"/>
      <c r="I105" s="1194"/>
      <c r="J105" s="1194"/>
      <c r="K105" s="1194"/>
    </row>
    <row r="106" spans="1:11" s="1218" customFormat="1">
      <c r="A106" s="1194"/>
      <c r="B106" s="1216"/>
      <c r="C106" s="1252"/>
      <c r="E106" s="1194"/>
      <c r="F106" s="1194"/>
      <c r="G106" s="1194"/>
      <c r="H106" s="1194"/>
      <c r="I106" s="1194"/>
      <c r="J106" s="1194"/>
      <c r="K106" s="1194"/>
    </row>
    <row r="107" spans="1:11" s="1218" customFormat="1">
      <c r="A107" s="1194"/>
      <c r="B107" s="1216"/>
      <c r="C107" s="1252"/>
      <c r="E107" s="1194"/>
      <c r="F107" s="1194"/>
      <c r="G107" s="1194"/>
      <c r="H107" s="1194"/>
      <c r="I107" s="1194"/>
      <c r="J107" s="1194"/>
      <c r="K107" s="1194"/>
    </row>
    <row r="108" spans="1:11" s="1218" customFormat="1">
      <c r="A108" s="1194"/>
      <c r="B108" s="1216"/>
      <c r="C108" s="1252"/>
      <c r="E108" s="1194"/>
      <c r="F108" s="1194"/>
      <c r="G108" s="1194"/>
      <c r="H108" s="1194"/>
      <c r="I108" s="1194"/>
      <c r="J108" s="1194"/>
      <c r="K108" s="1194"/>
    </row>
    <row r="109" spans="1:11" s="1218" customFormat="1">
      <c r="A109" s="1194"/>
      <c r="B109" s="1216"/>
      <c r="C109" s="1252"/>
      <c r="E109" s="1194"/>
      <c r="F109" s="1194"/>
      <c r="G109" s="1194"/>
      <c r="H109" s="1194"/>
      <c r="I109" s="1194"/>
      <c r="J109" s="1194"/>
      <c r="K109" s="1194"/>
    </row>
    <row r="110" spans="1:11" s="1218" customFormat="1">
      <c r="A110" s="1194"/>
      <c r="B110" s="1216"/>
      <c r="C110" s="1252"/>
      <c r="E110" s="1194"/>
      <c r="F110" s="1194"/>
      <c r="G110" s="1194"/>
      <c r="H110" s="1194"/>
      <c r="I110" s="1194"/>
      <c r="J110" s="1194"/>
      <c r="K110" s="1194"/>
    </row>
    <row r="111" spans="1:11" s="1218" customFormat="1">
      <c r="A111" s="1194"/>
      <c r="B111" s="1216"/>
      <c r="C111" s="1252"/>
      <c r="E111" s="1194"/>
      <c r="F111" s="1194"/>
      <c r="G111" s="1194"/>
      <c r="H111" s="1194"/>
      <c r="I111" s="1194"/>
      <c r="J111" s="1194"/>
      <c r="K111" s="1194"/>
    </row>
    <row r="112" spans="1:11" s="1218" customFormat="1">
      <c r="A112" s="1194"/>
      <c r="B112" s="1216"/>
      <c r="C112" s="1252"/>
      <c r="E112" s="1194"/>
      <c r="F112" s="1194"/>
      <c r="G112" s="1194"/>
      <c r="H112" s="1194"/>
      <c r="I112" s="1194"/>
      <c r="J112" s="1194"/>
      <c r="K112" s="1194"/>
    </row>
    <row r="113" spans="1:11" s="1218" customFormat="1">
      <c r="A113" s="1194"/>
      <c r="B113" s="1216"/>
      <c r="C113" s="1252"/>
      <c r="E113" s="1194"/>
      <c r="F113" s="1194"/>
      <c r="G113" s="1194"/>
      <c r="H113" s="1194"/>
      <c r="I113" s="1194"/>
      <c r="J113" s="1194"/>
      <c r="K113" s="1194"/>
    </row>
    <row r="114" spans="1:11" s="1218" customFormat="1">
      <c r="A114" s="1194"/>
      <c r="B114" s="1216"/>
      <c r="C114" s="1252"/>
      <c r="E114" s="1194"/>
      <c r="F114" s="1194"/>
      <c r="G114" s="1194"/>
      <c r="H114" s="1194"/>
      <c r="I114" s="1194"/>
      <c r="J114" s="1194"/>
      <c r="K114" s="1194"/>
    </row>
    <row r="115" spans="1:11" s="1218" customFormat="1">
      <c r="A115" s="1194"/>
      <c r="B115" s="1216"/>
      <c r="C115" s="1252"/>
      <c r="E115" s="1194"/>
      <c r="F115" s="1194"/>
      <c r="G115" s="1194"/>
      <c r="H115" s="1194"/>
      <c r="I115" s="1194"/>
      <c r="J115" s="1194"/>
      <c r="K115" s="1194"/>
    </row>
    <row r="116" spans="1:11" s="1218" customFormat="1">
      <c r="A116" s="1194"/>
      <c r="B116" s="1216"/>
      <c r="C116" s="1252"/>
      <c r="E116" s="1194"/>
      <c r="F116" s="1194"/>
      <c r="G116" s="1194"/>
      <c r="H116" s="1194"/>
      <c r="I116" s="1194"/>
      <c r="J116" s="1194"/>
      <c r="K116" s="1194"/>
    </row>
    <row r="117" spans="1:11" s="1218" customFormat="1">
      <c r="A117" s="1194"/>
      <c r="B117" s="1216"/>
      <c r="C117" s="1252"/>
      <c r="E117" s="1194"/>
      <c r="F117" s="1194"/>
      <c r="G117" s="1194"/>
      <c r="H117" s="1194"/>
      <c r="I117" s="1194"/>
      <c r="J117" s="1194"/>
      <c r="K117" s="1194"/>
    </row>
    <row r="118" spans="1:11" s="1218" customFormat="1">
      <c r="A118" s="1194"/>
      <c r="B118" s="1216"/>
      <c r="C118" s="1252"/>
      <c r="E118" s="1194"/>
      <c r="F118" s="1194"/>
      <c r="G118" s="1194"/>
      <c r="H118" s="1194"/>
      <c r="I118" s="1194"/>
      <c r="J118" s="1194"/>
      <c r="K118" s="1194"/>
    </row>
    <row r="119" spans="1:11" s="1218" customFormat="1">
      <c r="A119" s="1194"/>
      <c r="B119" s="1216"/>
      <c r="C119" s="1252"/>
      <c r="E119" s="1194"/>
      <c r="F119" s="1194"/>
      <c r="G119" s="1194"/>
      <c r="H119" s="1194"/>
      <c r="I119" s="1194"/>
      <c r="J119" s="1194"/>
      <c r="K119" s="1194"/>
    </row>
    <row r="120" spans="1:11" s="1218" customFormat="1">
      <c r="A120" s="1194"/>
      <c r="B120" s="1216"/>
      <c r="C120" s="1252"/>
      <c r="E120" s="1194"/>
      <c r="F120" s="1194"/>
      <c r="G120" s="1194"/>
      <c r="H120" s="1194"/>
      <c r="I120" s="1194"/>
      <c r="J120" s="1194"/>
      <c r="K120" s="1194"/>
    </row>
    <row r="121" spans="1:11" s="1218" customFormat="1">
      <c r="A121" s="1194"/>
      <c r="B121" s="1216"/>
      <c r="C121" s="1252"/>
      <c r="E121" s="1194"/>
      <c r="F121" s="1194"/>
      <c r="G121" s="1194"/>
      <c r="H121" s="1194"/>
      <c r="I121" s="1194"/>
      <c r="J121" s="1194"/>
      <c r="K121" s="1194"/>
    </row>
    <row r="122" spans="1:11" s="1218" customFormat="1">
      <c r="A122" s="1194"/>
      <c r="B122" s="1216"/>
      <c r="C122" s="1252"/>
      <c r="E122" s="1194"/>
      <c r="F122" s="1194"/>
      <c r="G122" s="1194"/>
      <c r="H122" s="1194"/>
      <c r="I122" s="1194"/>
      <c r="J122" s="1194"/>
      <c r="K122" s="1194"/>
    </row>
    <row r="123" spans="1:11" s="1218" customFormat="1">
      <c r="A123" s="1194"/>
      <c r="B123" s="1216"/>
      <c r="C123" s="1252"/>
      <c r="E123" s="1194"/>
      <c r="F123" s="1194"/>
      <c r="G123" s="1194"/>
      <c r="H123" s="1194"/>
      <c r="I123" s="1194"/>
      <c r="J123" s="1194"/>
      <c r="K123" s="1194"/>
    </row>
    <row r="124" spans="1:11" s="1218" customFormat="1">
      <c r="A124" s="1194"/>
      <c r="B124" s="1216"/>
      <c r="C124" s="1252"/>
      <c r="E124" s="1194"/>
      <c r="F124" s="1194"/>
      <c r="G124" s="1194"/>
      <c r="H124" s="1194"/>
      <c r="I124" s="1194"/>
      <c r="J124" s="1194"/>
      <c r="K124" s="1194"/>
    </row>
    <row r="125" spans="1:11" s="1218" customFormat="1">
      <c r="A125" s="1194"/>
      <c r="B125" s="1216"/>
      <c r="C125" s="1252"/>
      <c r="E125" s="1194"/>
      <c r="F125" s="1194"/>
      <c r="G125" s="1194"/>
      <c r="H125" s="1194"/>
      <c r="I125" s="1194"/>
      <c r="J125" s="1194"/>
      <c r="K125" s="1194"/>
    </row>
    <row r="126" spans="1:11" s="1218" customFormat="1">
      <c r="A126" s="1194"/>
      <c r="B126" s="1216"/>
      <c r="C126" s="1252"/>
      <c r="E126" s="1194"/>
      <c r="F126" s="1194"/>
      <c r="G126" s="1194"/>
      <c r="H126" s="1194"/>
      <c r="I126" s="1194"/>
      <c r="J126" s="1194"/>
      <c r="K126" s="1194"/>
    </row>
    <row r="127" spans="1:11" s="1218" customFormat="1">
      <c r="A127" s="1194"/>
      <c r="B127" s="1216"/>
      <c r="C127" s="1252"/>
      <c r="E127" s="1194"/>
      <c r="F127" s="1194"/>
      <c r="G127" s="1194"/>
      <c r="H127" s="1194"/>
      <c r="I127" s="1194"/>
      <c r="J127" s="1194"/>
      <c r="K127" s="1194"/>
    </row>
    <row r="128" spans="1:11" s="1218" customFormat="1">
      <c r="A128" s="1194"/>
      <c r="B128" s="1216"/>
      <c r="C128" s="1252"/>
      <c r="E128" s="1194"/>
      <c r="F128" s="1194"/>
      <c r="G128" s="1194"/>
      <c r="H128" s="1194"/>
      <c r="I128" s="1194"/>
      <c r="J128" s="1194"/>
      <c r="K128" s="1194"/>
    </row>
    <row r="129" spans="1:11" s="1218" customFormat="1">
      <c r="A129" s="1194"/>
      <c r="B129" s="1216"/>
      <c r="C129" s="1252"/>
      <c r="E129" s="1194"/>
      <c r="F129" s="1194"/>
      <c r="G129" s="1194"/>
      <c r="H129" s="1194"/>
      <c r="I129" s="1194"/>
      <c r="J129" s="1194"/>
      <c r="K129" s="1194"/>
    </row>
    <row r="130" spans="1:11" s="1218" customFormat="1">
      <c r="A130" s="1194"/>
      <c r="B130" s="1216"/>
      <c r="C130" s="1252"/>
      <c r="E130" s="1194"/>
      <c r="F130" s="1194"/>
      <c r="G130" s="1194"/>
      <c r="H130" s="1194"/>
      <c r="I130" s="1194"/>
      <c r="J130" s="1194"/>
      <c r="K130" s="1194"/>
    </row>
    <row r="131" spans="1:11" s="1218" customFormat="1">
      <c r="A131" s="1194"/>
      <c r="B131" s="1216"/>
      <c r="C131" s="1252"/>
      <c r="E131" s="1194"/>
      <c r="F131" s="1194"/>
      <c r="G131" s="1194"/>
      <c r="H131" s="1194"/>
      <c r="I131" s="1194"/>
      <c r="J131" s="1194"/>
      <c r="K131" s="1194"/>
    </row>
    <row r="132" spans="1:11" s="1218" customFormat="1">
      <c r="A132" s="1194"/>
      <c r="B132" s="1216"/>
      <c r="C132" s="1252"/>
      <c r="E132" s="1194"/>
      <c r="F132" s="1194"/>
      <c r="G132" s="1194"/>
      <c r="H132" s="1194"/>
      <c r="I132" s="1194"/>
      <c r="J132" s="1194"/>
      <c r="K132" s="1194"/>
    </row>
    <row r="133" spans="1:11" s="1218" customFormat="1">
      <c r="A133" s="1194"/>
      <c r="B133" s="1216"/>
      <c r="C133" s="1252"/>
      <c r="E133" s="1194"/>
      <c r="F133" s="1194"/>
      <c r="G133" s="1194"/>
      <c r="H133" s="1194"/>
      <c r="I133" s="1194"/>
      <c r="J133" s="1194"/>
      <c r="K133" s="1194"/>
    </row>
    <row r="134" spans="1:11" s="1218" customFormat="1">
      <c r="A134" s="1194"/>
      <c r="B134" s="1216"/>
      <c r="C134" s="1252"/>
      <c r="E134" s="1194"/>
      <c r="F134" s="1194"/>
      <c r="G134" s="1194"/>
      <c r="H134" s="1194"/>
      <c r="I134" s="1194"/>
      <c r="J134" s="1194"/>
      <c r="K134" s="1194"/>
    </row>
    <row r="135" spans="1:11" s="1218" customFormat="1">
      <c r="A135" s="1194"/>
      <c r="B135" s="1216"/>
      <c r="C135" s="1252"/>
      <c r="E135" s="1194"/>
      <c r="F135" s="1194"/>
      <c r="G135" s="1194"/>
      <c r="H135" s="1194"/>
      <c r="I135" s="1194"/>
      <c r="J135" s="1194"/>
      <c r="K135" s="1194"/>
    </row>
    <row r="136" spans="1:11" s="1218" customFormat="1">
      <c r="A136" s="1194"/>
      <c r="B136" s="1216"/>
      <c r="C136" s="1252"/>
      <c r="E136" s="1194"/>
      <c r="F136" s="1194"/>
      <c r="G136" s="1194"/>
      <c r="H136" s="1194"/>
      <c r="I136" s="1194"/>
      <c r="J136" s="1194"/>
      <c r="K136" s="1194"/>
    </row>
    <row r="137" spans="1:11" s="1218" customFormat="1">
      <c r="A137" s="1194"/>
      <c r="B137" s="1216"/>
      <c r="C137" s="1252"/>
      <c r="E137" s="1194"/>
      <c r="F137" s="1194"/>
      <c r="G137" s="1194"/>
      <c r="H137" s="1194"/>
      <c r="I137" s="1194"/>
      <c r="J137" s="1194"/>
      <c r="K137" s="1194"/>
    </row>
    <row r="138" spans="1:11" s="1218" customFormat="1">
      <c r="A138" s="1194"/>
      <c r="B138" s="1216"/>
      <c r="C138" s="1252"/>
      <c r="E138" s="1194"/>
      <c r="F138" s="1194"/>
      <c r="G138" s="1194"/>
      <c r="H138" s="1194"/>
      <c r="I138" s="1194"/>
      <c r="J138" s="1194"/>
      <c r="K138" s="1194"/>
    </row>
    <row r="139" spans="1:11" s="1218" customFormat="1">
      <c r="A139" s="1194"/>
      <c r="B139" s="1216"/>
      <c r="C139" s="1252"/>
      <c r="E139" s="1194"/>
      <c r="F139" s="1194"/>
      <c r="G139" s="1194"/>
      <c r="H139" s="1194"/>
      <c r="I139" s="1194"/>
      <c r="J139" s="1194"/>
      <c r="K139" s="1194"/>
    </row>
    <row r="140" spans="1:11" s="1218" customFormat="1">
      <c r="A140" s="1194"/>
      <c r="B140" s="1216"/>
      <c r="C140" s="1252"/>
      <c r="E140" s="1194"/>
      <c r="F140" s="1194"/>
      <c r="G140" s="1194"/>
      <c r="H140" s="1194"/>
      <c r="I140" s="1194"/>
      <c r="J140" s="1194"/>
      <c r="K140" s="1194"/>
    </row>
    <row r="141" spans="1:11" s="1218" customFormat="1">
      <c r="A141" s="1194"/>
      <c r="B141" s="1216"/>
      <c r="C141" s="1252"/>
      <c r="E141" s="1194"/>
      <c r="F141" s="1194"/>
      <c r="G141" s="1194"/>
      <c r="H141" s="1194"/>
      <c r="I141" s="1194"/>
      <c r="J141" s="1194"/>
      <c r="K141" s="1194"/>
    </row>
    <row r="142" spans="1:11" s="1218" customFormat="1">
      <c r="A142" s="1194"/>
      <c r="B142" s="1216"/>
      <c r="C142" s="1252"/>
      <c r="E142" s="1194"/>
      <c r="F142" s="1194"/>
      <c r="G142" s="1194"/>
      <c r="H142" s="1194"/>
      <c r="I142" s="1194"/>
      <c r="J142" s="1194"/>
      <c r="K142" s="1194"/>
    </row>
    <row r="143" spans="1:11" s="1218" customFormat="1">
      <c r="A143" s="1194"/>
      <c r="B143" s="1216"/>
      <c r="C143" s="1252"/>
      <c r="E143" s="1194"/>
      <c r="F143" s="1194"/>
      <c r="G143" s="1194"/>
      <c r="H143" s="1194"/>
      <c r="I143" s="1194"/>
      <c r="J143" s="1194"/>
      <c r="K143" s="1194"/>
    </row>
    <row r="144" spans="1:11" s="1218" customFormat="1">
      <c r="A144" s="1194"/>
      <c r="B144" s="1216"/>
      <c r="C144" s="1252"/>
      <c r="E144" s="1194"/>
      <c r="F144" s="1194"/>
      <c r="G144" s="1194"/>
      <c r="H144" s="1194"/>
      <c r="I144" s="1194"/>
      <c r="J144" s="1194"/>
      <c r="K144" s="1194"/>
    </row>
    <row r="145" spans="1:11" s="1218" customFormat="1">
      <c r="A145" s="1194"/>
      <c r="B145" s="1216"/>
      <c r="C145" s="1252"/>
      <c r="E145" s="1194"/>
      <c r="F145" s="1194"/>
      <c r="G145" s="1194"/>
      <c r="H145" s="1194"/>
      <c r="I145" s="1194"/>
      <c r="J145" s="1194"/>
      <c r="K145" s="1194"/>
    </row>
    <row r="146" spans="1:11" s="1218" customFormat="1">
      <c r="A146" s="1194"/>
      <c r="B146" s="1216"/>
      <c r="C146" s="1252"/>
      <c r="E146" s="1194"/>
      <c r="F146" s="1194"/>
      <c r="G146" s="1194"/>
      <c r="H146" s="1194"/>
      <c r="I146" s="1194"/>
      <c r="J146" s="1194"/>
      <c r="K146" s="1194"/>
    </row>
    <row r="147" spans="1:11" s="1218" customFormat="1">
      <c r="A147" s="1194"/>
      <c r="B147" s="1216"/>
      <c r="C147" s="1252"/>
      <c r="E147" s="1194"/>
      <c r="F147" s="1194"/>
      <c r="G147" s="1194"/>
      <c r="H147" s="1194"/>
      <c r="I147" s="1194"/>
      <c r="J147" s="1194"/>
      <c r="K147" s="1194"/>
    </row>
    <row r="148" spans="1:11" s="1218" customFormat="1">
      <c r="A148" s="1194"/>
      <c r="B148" s="1216"/>
      <c r="C148" s="1252"/>
      <c r="E148" s="1194"/>
      <c r="F148" s="1194"/>
      <c r="G148" s="1194"/>
      <c r="H148" s="1194"/>
      <c r="I148" s="1194"/>
      <c r="J148" s="1194"/>
      <c r="K148" s="1194"/>
    </row>
    <row r="149" spans="1:11" s="1218" customFormat="1">
      <c r="A149" s="1194"/>
      <c r="B149" s="1216"/>
      <c r="C149" s="1252"/>
      <c r="E149" s="1194"/>
      <c r="F149" s="1194"/>
      <c r="G149" s="1194"/>
      <c r="H149" s="1194"/>
      <c r="I149" s="1194"/>
      <c r="J149" s="1194"/>
      <c r="K149" s="1194"/>
    </row>
    <row r="150" spans="1:11" s="1218" customFormat="1">
      <c r="A150" s="1194"/>
      <c r="B150" s="1216"/>
      <c r="C150" s="1252"/>
      <c r="E150" s="1194"/>
      <c r="F150" s="1194"/>
      <c r="G150" s="1194"/>
      <c r="H150" s="1194"/>
      <c r="I150" s="1194"/>
      <c r="J150" s="1194"/>
      <c r="K150" s="1194"/>
    </row>
    <row r="151" spans="1:11" s="1218" customFormat="1">
      <c r="A151" s="1194"/>
      <c r="B151" s="1216"/>
      <c r="C151" s="1252"/>
      <c r="E151" s="1194"/>
      <c r="F151" s="1194"/>
      <c r="G151" s="1194"/>
      <c r="H151" s="1194"/>
      <c r="I151" s="1194"/>
      <c r="J151" s="1194"/>
      <c r="K151" s="1194"/>
    </row>
    <row r="152" spans="1:11" s="1218" customFormat="1">
      <c r="A152" s="1194"/>
      <c r="B152" s="1216"/>
      <c r="C152" s="1252"/>
      <c r="E152" s="1194"/>
      <c r="F152" s="1194"/>
      <c r="G152" s="1194"/>
      <c r="H152" s="1194"/>
      <c r="I152" s="1194"/>
      <c r="J152" s="1194"/>
      <c r="K152" s="1194"/>
    </row>
    <row r="153" spans="1:11" s="1218" customFormat="1">
      <c r="A153" s="1194"/>
      <c r="B153" s="1216"/>
      <c r="C153" s="1252"/>
      <c r="E153" s="1194"/>
      <c r="F153" s="1194"/>
      <c r="G153" s="1194"/>
      <c r="H153" s="1194"/>
      <c r="I153" s="1194"/>
      <c r="J153" s="1194"/>
      <c r="K153" s="1194"/>
    </row>
    <row r="154" spans="1:11" s="1218" customFormat="1">
      <c r="A154" s="1194"/>
      <c r="B154" s="1216"/>
      <c r="C154" s="1252"/>
      <c r="E154" s="1194"/>
      <c r="F154" s="1194"/>
      <c r="G154" s="1194"/>
      <c r="H154" s="1194"/>
      <c r="I154" s="1194"/>
      <c r="J154" s="1194"/>
      <c r="K154" s="1194"/>
    </row>
    <row r="155" spans="1:11" s="1218" customFormat="1">
      <c r="A155" s="1194"/>
      <c r="B155" s="1216"/>
      <c r="C155" s="1252"/>
      <c r="E155" s="1194"/>
      <c r="F155" s="1194"/>
      <c r="G155" s="1194"/>
      <c r="H155" s="1194"/>
      <c r="I155" s="1194"/>
      <c r="J155" s="1194"/>
      <c r="K155" s="1194"/>
    </row>
    <row r="156" spans="1:11" s="1218" customFormat="1">
      <c r="A156" s="1194"/>
      <c r="B156" s="1216"/>
      <c r="C156" s="1252"/>
      <c r="E156" s="1194"/>
      <c r="F156" s="1194"/>
      <c r="G156" s="1194"/>
      <c r="H156" s="1194"/>
      <c r="I156" s="1194"/>
      <c r="J156" s="1194"/>
      <c r="K156" s="1194"/>
    </row>
    <row r="157" spans="1:11" s="1218" customFormat="1">
      <c r="A157" s="1194"/>
      <c r="B157" s="1216"/>
      <c r="C157" s="1252"/>
      <c r="E157" s="1194"/>
      <c r="F157" s="1194"/>
      <c r="G157" s="1194"/>
      <c r="H157" s="1194"/>
      <c r="I157" s="1194"/>
      <c r="J157" s="1194"/>
      <c r="K157" s="1194"/>
    </row>
    <row r="158" spans="1:11" s="1218" customFormat="1">
      <c r="A158" s="1194"/>
      <c r="B158" s="1216"/>
      <c r="C158" s="1252"/>
      <c r="E158" s="1194"/>
      <c r="F158" s="1194"/>
      <c r="G158" s="1194"/>
      <c r="H158" s="1194"/>
      <c r="I158" s="1194"/>
      <c r="J158" s="1194"/>
      <c r="K158" s="1194"/>
    </row>
    <row r="159" spans="1:11" s="1218" customFormat="1">
      <c r="A159" s="1194"/>
      <c r="B159" s="1216"/>
      <c r="C159" s="1252"/>
      <c r="E159" s="1194"/>
      <c r="F159" s="1194"/>
      <c r="G159" s="1194"/>
      <c r="H159" s="1194"/>
      <c r="I159" s="1194"/>
      <c r="J159" s="1194"/>
      <c r="K159" s="1194"/>
    </row>
    <row r="160" spans="1:11" s="1218" customFormat="1">
      <c r="A160" s="1194"/>
      <c r="B160" s="1216"/>
      <c r="C160" s="1252"/>
      <c r="E160" s="1194"/>
      <c r="F160" s="1194"/>
      <c r="G160" s="1194"/>
      <c r="H160" s="1194"/>
      <c r="I160" s="1194"/>
      <c r="J160" s="1194"/>
      <c r="K160" s="1194"/>
    </row>
    <row r="161" spans="1:11" s="1218" customFormat="1">
      <c r="A161" s="1194"/>
      <c r="B161" s="1216"/>
      <c r="C161" s="1252"/>
      <c r="E161" s="1194"/>
      <c r="F161" s="1194"/>
      <c r="G161" s="1194"/>
      <c r="H161" s="1194"/>
      <c r="I161" s="1194"/>
      <c r="J161" s="1194"/>
      <c r="K161" s="1194"/>
    </row>
    <row r="162" spans="1:11" s="1218" customFormat="1">
      <c r="A162" s="1194"/>
      <c r="B162" s="1216"/>
      <c r="C162" s="1252"/>
      <c r="E162" s="1194"/>
      <c r="F162" s="1194"/>
      <c r="G162" s="1194"/>
      <c r="H162" s="1194"/>
      <c r="I162" s="1194"/>
      <c r="J162" s="1194"/>
      <c r="K162" s="1194"/>
    </row>
    <row r="163" spans="1:11" s="1218" customFormat="1">
      <c r="A163" s="1194"/>
      <c r="B163" s="1216"/>
      <c r="C163" s="1252"/>
      <c r="E163" s="1194"/>
      <c r="F163" s="1194"/>
      <c r="G163" s="1194"/>
      <c r="H163" s="1194"/>
      <c r="I163" s="1194"/>
      <c r="J163" s="1194"/>
      <c r="K163" s="1194"/>
    </row>
    <row r="164" spans="1:11" s="1218" customFormat="1">
      <c r="A164" s="1194"/>
      <c r="B164" s="1216"/>
      <c r="C164" s="1252"/>
      <c r="E164" s="1194"/>
      <c r="F164" s="1194"/>
      <c r="G164" s="1194"/>
      <c r="H164" s="1194"/>
      <c r="I164" s="1194"/>
      <c r="J164" s="1194"/>
      <c r="K164" s="1194"/>
    </row>
    <row r="165" spans="1:11" s="1218" customFormat="1">
      <c r="A165" s="1194"/>
      <c r="B165" s="1216"/>
      <c r="C165" s="1252"/>
      <c r="E165" s="1194"/>
      <c r="F165" s="1194"/>
      <c r="G165" s="1194"/>
      <c r="H165" s="1194"/>
      <c r="I165" s="1194"/>
      <c r="J165" s="1194"/>
      <c r="K165" s="1194"/>
    </row>
    <row r="166" spans="1:11" s="1218" customFormat="1">
      <c r="A166" s="1194"/>
      <c r="B166" s="1216"/>
      <c r="C166" s="1252"/>
      <c r="E166" s="1194"/>
      <c r="F166" s="1194"/>
      <c r="G166" s="1194"/>
      <c r="H166" s="1194"/>
      <c r="I166" s="1194"/>
      <c r="J166" s="1194"/>
      <c r="K166" s="1194"/>
    </row>
    <row r="167" spans="1:11" s="1218" customFormat="1">
      <c r="A167" s="1194"/>
      <c r="B167" s="1216"/>
      <c r="C167" s="1252"/>
      <c r="E167" s="1194"/>
      <c r="F167" s="1194"/>
      <c r="G167" s="1194"/>
      <c r="H167" s="1194"/>
      <c r="I167" s="1194"/>
      <c r="J167" s="1194"/>
      <c r="K167" s="1194"/>
    </row>
    <row r="168" spans="1:11" s="1218" customFormat="1">
      <c r="A168" s="1194"/>
      <c r="B168" s="1216"/>
      <c r="C168" s="1252"/>
      <c r="E168" s="1194"/>
      <c r="F168" s="1194"/>
      <c r="G168" s="1194"/>
      <c r="H168" s="1194"/>
      <c r="I168" s="1194"/>
      <c r="J168" s="1194"/>
      <c r="K168" s="1194"/>
    </row>
    <row r="169" spans="1:11" s="1218" customFormat="1">
      <c r="A169" s="1194"/>
      <c r="B169" s="1216"/>
      <c r="C169" s="1252"/>
      <c r="E169" s="1194"/>
      <c r="F169" s="1194"/>
      <c r="G169" s="1194"/>
      <c r="H169" s="1194"/>
      <c r="I169" s="1194"/>
      <c r="J169" s="1194"/>
      <c r="K169" s="1194"/>
    </row>
    <row r="170" spans="1:11" s="1218" customFormat="1">
      <c r="A170" s="1194"/>
      <c r="B170" s="1216"/>
      <c r="C170" s="1252"/>
      <c r="E170" s="1194"/>
      <c r="F170" s="1194"/>
      <c r="G170" s="1194"/>
      <c r="H170" s="1194"/>
      <c r="I170" s="1194"/>
      <c r="J170" s="1194"/>
      <c r="K170" s="1194"/>
    </row>
    <row r="171" spans="1:11" s="1218" customFormat="1">
      <c r="A171" s="1194"/>
      <c r="B171" s="1216"/>
      <c r="C171" s="1252"/>
      <c r="E171" s="1194"/>
      <c r="F171" s="1194"/>
      <c r="G171" s="1194"/>
      <c r="H171" s="1194"/>
      <c r="I171" s="1194"/>
      <c r="J171" s="1194"/>
      <c r="K171" s="1194"/>
    </row>
    <row r="172" spans="1:11" s="1218" customFormat="1">
      <c r="A172" s="1194"/>
      <c r="B172" s="1216"/>
      <c r="C172" s="1252"/>
      <c r="E172" s="1194"/>
      <c r="F172" s="1194"/>
      <c r="G172" s="1194"/>
      <c r="H172" s="1194"/>
      <c r="I172" s="1194"/>
      <c r="J172" s="1194"/>
      <c r="K172" s="1194"/>
    </row>
    <row r="173" spans="1:11" s="1218" customFormat="1">
      <c r="A173" s="1194"/>
      <c r="B173" s="1216"/>
      <c r="C173" s="1252"/>
      <c r="E173" s="1194"/>
      <c r="F173" s="1194"/>
      <c r="G173" s="1194"/>
      <c r="H173" s="1194"/>
      <c r="I173" s="1194"/>
      <c r="J173" s="1194"/>
      <c r="K173" s="1194"/>
    </row>
    <row r="174" spans="1:11" s="1218" customFormat="1">
      <c r="A174" s="1194"/>
      <c r="B174" s="1216"/>
      <c r="C174" s="1252"/>
      <c r="E174" s="1194"/>
      <c r="F174" s="1194"/>
      <c r="G174" s="1194"/>
      <c r="H174" s="1194"/>
      <c r="I174" s="1194"/>
      <c r="J174" s="1194"/>
      <c r="K174" s="1194"/>
    </row>
    <row r="175" spans="1:11" s="1218" customFormat="1">
      <c r="A175" s="1194"/>
      <c r="B175" s="1216"/>
      <c r="C175" s="1252"/>
      <c r="E175" s="1194"/>
      <c r="F175" s="1194"/>
      <c r="G175" s="1194"/>
      <c r="H175" s="1194"/>
      <c r="I175" s="1194"/>
      <c r="J175" s="1194"/>
      <c r="K175" s="1194"/>
    </row>
    <row r="176" spans="1:11" s="1218" customFormat="1">
      <c r="A176" s="1194"/>
      <c r="B176" s="1216"/>
      <c r="C176" s="1252"/>
      <c r="E176" s="1194"/>
      <c r="F176" s="1194"/>
      <c r="G176" s="1194"/>
      <c r="H176" s="1194"/>
      <c r="I176" s="1194"/>
      <c r="J176" s="1194"/>
      <c r="K176" s="1194"/>
    </row>
    <row r="177" spans="1:11" s="1218" customFormat="1">
      <c r="A177" s="1194"/>
      <c r="B177" s="1216"/>
      <c r="C177" s="1252"/>
      <c r="E177" s="1194"/>
      <c r="F177" s="1194"/>
      <c r="G177" s="1194"/>
      <c r="H177" s="1194"/>
      <c r="I177" s="1194"/>
      <c r="J177" s="1194"/>
      <c r="K177" s="1194"/>
    </row>
    <row r="178" spans="1:11" s="1218" customFormat="1">
      <c r="A178" s="1194"/>
      <c r="B178" s="1216"/>
      <c r="C178" s="1252"/>
      <c r="E178" s="1194"/>
      <c r="F178" s="1194"/>
      <c r="G178" s="1194"/>
      <c r="H178" s="1194"/>
      <c r="I178" s="1194"/>
      <c r="J178" s="1194"/>
      <c r="K178" s="1194"/>
    </row>
    <row r="179" spans="1:11" s="1218" customFormat="1">
      <c r="A179" s="1194"/>
      <c r="B179" s="1216"/>
      <c r="C179" s="1252"/>
      <c r="E179" s="1194"/>
      <c r="F179" s="1194"/>
      <c r="G179" s="1194"/>
      <c r="H179" s="1194"/>
      <c r="I179" s="1194"/>
      <c r="J179" s="1194"/>
      <c r="K179" s="1194"/>
    </row>
    <row r="180" spans="1:11" s="1218" customFormat="1">
      <c r="A180" s="1194"/>
      <c r="B180" s="1216"/>
      <c r="C180" s="1252"/>
      <c r="E180" s="1194"/>
      <c r="F180" s="1194"/>
      <c r="G180" s="1194"/>
      <c r="H180" s="1194"/>
      <c r="I180" s="1194"/>
      <c r="J180" s="1194"/>
      <c r="K180" s="1194"/>
    </row>
    <row r="181" spans="1:11" s="1218" customFormat="1">
      <c r="A181" s="1194"/>
      <c r="B181" s="1216"/>
      <c r="C181" s="1252"/>
      <c r="E181" s="1194"/>
      <c r="F181" s="1194"/>
      <c r="G181" s="1194"/>
      <c r="H181" s="1194"/>
      <c r="I181" s="1194"/>
      <c r="J181" s="1194"/>
      <c r="K181" s="1194"/>
    </row>
    <row r="182" spans="1:11" s="1218" customFormat="1">
      <c r="A182" s="1194"/>
      <c r="B182" s="1216"/>
      <c r="C182" s="1252"/>
      <c r="E182" s="1194"/>
      <c r="F182" s="1194"/>
      <c r="G182" s="1194"/>
      <c r="H182" s="1194"/>
      <c r="I182" s="1194"/>
      <c r="J182" s="1194"/>
      <c r="K182" s="1194"/>
    </row>
    <row r="183" spans="1:11" s="1218" customFormat="1">
      <c r="A183" s="1194"/>
      <c r="B183" s="1216"/>
      <c r="C183" s="1252"/>
      <c r="E183" s="1194"/>
      <c r="F183" s="1194"/>
      <c r="G183" s="1194"/>
      <c r="H183" s="1194"/>
      <c r="I183" s="1194"/>
      <c r="J183" s="1194"/>
      <c r="K183" s="1194"/>
    </row>
    <row r="184" spans="1:11" s="1218" customFormat="1">
      <c r="A184" s="1194"/>
      <c r="B184" s="1216"/>
      <c r="C184" s="1252"/>
      <c r="E184" s="1194"/>
      <c r="F184" s="1194"/>
      <c r="G184" s="1194"/>
      <c r="H184" s="1194"/>
      <c r="I184" s="1194"/>
      <c r="J184" s="1194"/>
      <c r="K184" s="1194"/>
    </row>
    <row r="185" spans="1:11" s="1218" customFormat="1">
      <c r="A185" s="1194"/>
      <c r="B185" s="1216"/>
      <c r="C185" s="1252"/>
      <c r="E185" s="1194"/>
      <c r="F185" s="1194"/>
      <c r="G185" s="1194"/>
      <c r="H185" s="1194"/>
      <c r="I185" s="1194"/>
      <c r="J185" s="1194"/>
      <c r="K185" s="1194"/>
    </row>
    <row r="186" spans="1:11" s="1218" customFormat="1">
      <c r="A186" s="1194"/>
      <c r="B186" s="1216"/>
      <c r="C186" s="1252"/>
      <c r="E186" s="1194"/>
      <c r="F186" s="1194"/>
      <c r="G186" s="1194"/>
      <c r="H186" s="1194"/>
      <c r="I186" s="1194"/>
      <c r="J186" s="1194"/>
      <c r="K186" s="1194"/>
    </row>
    <row r="187" spans="1:11" s="1218" customFormat="1">
      <c r="A187" s="1194"/>
      <c r="B187" s="1216"/>
      <c r="C187" s="1252"/>
      <c r="E187" s="1194"/>
      <c r="F187" s="1194"/>
      <c r="G187" s="1194"/>
      <c r="H187" s="1194"/>
      <c r="I187" s="1194"/>
      <c r="J187" s="1194"/>
      <c r="K187" s="1194"/>
    </row>
    <row r="188" spans="1:11" s="1218" customFormat="1">
      <c r="A188" s="1194"/>
      <c r="B188" s="1216"/>
      <c r="C188" s="1252"/>
      <c r="E188" s="1194"/>
      <c r="F188" s="1194"/>
      <c r="G188" s="1194"/>
      <c r="H188" s="1194"/>
      <c r="I188" s="1194"/>
      <c r="J188" s="1194"/>
      <c r="K188" s="1194"/>
    </row>
    <row r="189" spans="1:11" s="1218" customFormat="1">
      <c r="A189" s="1194"/>
      <c r="B189" s="1216"/>
      <c r="C189" s="1252"/>
      <c r="E189" s="1194"/>
      <c r="F189" s="1194"/>
      <c r="G189" s="1194"/>
      <c r="H189" s="1194"/>
      <c r="I189" s="1194"/>
      <c r="J189" s="1194"/>
      <c r="K189" s="1194"/>
    </row>
    <row r="190" spans="1:11" s="1218" customFormat="1">
      <c r="A190" s="1194"/>
      <c r="B190" s="1216"/>
      <c r="C190" s="1252"/>
      <c r="E190" s="1194"/>
      <c r="F190" s="1194"/>
      <c r="G190" s="1194"/>
      <c r="H190" s="1194"/>
      <c r="I190" s="1194"/>
      <c r="J190" s="1194"/>
      <c r="K190" s="1194"/>
    </row>
    <row r="191" spans="1:11" s="1218" customFormat="1">
      <c r="A191" s="1194"/>
      <c r="B191" s="1216"/>
      <c r="C191" s="1252"/>
      <c r="E191" s="1194"/>
      <c r="F191" s="1194"/>
      <c r="G191" s="1194"/>
      <c r="H191" s="1194"/>
      <c r="I191" s="1194"/>
      <c r="J191" s="1194"/>
      <c r="K191" s="1194"/>
    </row>
    <row r="192" spans="1:11" s="1218" customFormat="1">
      <c r="A192" s="1194"/>
      <c r="B192" s="1216"/>
      <c r="C192" s="1252"/>
      <c r="E192" s="1194"/>
      <c r="F192" s="1194"/>
      <c r="G192" s="1194"/>
      <c r="H192" s="1194"/>
      <c r="I192" s="1194"/>
      <c r="J192" s="1194"/>
      <c r="K192" s="1194"/>
    </row>
    <row r="193" spans="1:11" s="1218" customFormat="1">
      <c r="A193" s="1194"/>
      <c r="B193" s="1216"/>
      <c r="C193" s="1252"/>
      <c r="E193" s="1194"/>
      <c r="F193" s="1194"/>
      <c r="G193" s="1194"/>
      <c r="H193" s="1194"/>
      <c r="I193" s="1194"/>
      <c r="J193" s="1194"/>
      <c r="K193" s="1194"/>
    </row>
    <row r="194" spans="1:11" s="1218" customFormat="1">
      <c r="A194" s="1194"/>
      <c r="B194" s="1216"/>
      <c r="C194" s="1252"/>
      <c r="E194" s="1194"/>
      <c r="F194" s="1194"/>
      <c r="G194" s="1194"/>
      <c r="H194" s="1194"/>
      <c r="I194" s="1194"/>
      <c r="J194" s="1194"/>
      <c r="K194" s="1194"/>
    </row>
    <row r="195" spans="1:11" s="1218" customFormat="1">
      <c r="A195" s="1194"/>
      <c r="B195" s="1216"/>
      <c r="C195" s="1252"/>
      <c r="E195" s="1194"/>
      <c r="F195" s="1194"/>
      <c r="G195" s="1194"/>
      <c r="H195" s="1194"/>
      <c r="I195" s="1194"/>
      <c r="J195" s="1194"/>
      <c r="K195" s="1194"/>
    </row>
    <row r="196" spans="1:11" s="1218" customFormat="1">
      <c r="A196" s="1194"/>
      <c r="B196" s="1216"/>
      <c r="C196" s="1252"/>
      <c r="E196" s="1194"/>
      <c r="F196" s="1194"/>
      <c r="G196" s="1194"/>
      <c r="H196" s="1194"/>
      <c r="I196" s="1194"/>
      <c r="J196" s="1194"/>
      <c r="K196" s="1194"/>
    </row>
    <row r="197" spans="1:11" s="1218" customFormat="1">
      <c r="A197" s="1194"/>
      <c r="B197" s="1216"/>
      <c r="C197" s="1252"/>
      <c r="E197" s="1194"/>
      <c r="F197" s="1194"/>
      <c r="G197" s="1194"/>
      <c r="H197" s="1194"/>
      <c r="I197" s="1194"/>
      <c r="J197" s="1194"/>
      <c r="K197" s="1194"/>
    </row>
    <row r="198" spans="1:11" s="1218" customFormat="1">
      <c r="A198" s="1194"/>
      <c r="B198" s="1216"/>
      <c r="C198" s="1252"/>
      <c r="E198" s="1194"/>
      <c r="F198" s="1194"/>
      <c r="G198" s="1194"/>
      <c r="H198" s="1194"/>
      <c r="I198" s="1194"/>
      <c r="J198" s="1194"/>
      <c r="K198" s="1194"/>
    </row>
    <row r="199" spans="1:11" s="1218" customFormat="1">
      <c r="A199" s="1194"/>
      <c r="B199" s="1216"/>
      <c r="C199" s="1252"/>
      <c r="E199" s="1194"/>
      <c r="F199" s="1194"/>
      <c r="G199" s="1194"/>
      <c r="H199" s="1194"/>
      <c r="I199" s="1194"/>
      <c r="J199" s="1194"/>
      <c r="K199" s="1194"/>
    </row>
    <row r="200" spans="1:11" s="1218" customFormat="1">
      <c r="A200" s="1194"/>
      <c r="B200" s="1216"/>
      <c r="C200" s="1252"/>
      <c r="E200" s="1194"/>
      <c r="F200" s="1194"/>
      <c r="G200" s="1194"/>
      <c r="H200" s="1194"/>
      <c r="I200" s="1194"/>
      <c r="J200" s="1194"/>
      <c r="K200" s="1194"/>
    </row>
    <row r="201" spans="1:11" s="1218" customFormat="1">
      <c r="A201" s="1194"/>
      <c r="B201" s="1216"/>
      <c r="C201" s="1252"/>
      <c r="E201" s="1194"/>
      <c r="F201" s="1194"/>
      <c r="G201" s="1194"/>
      <c r="H201" s="1194"/>
      <c r="I201" s="1194"/>
      <c r="J201" s="1194"/>
      <c r="K201" s="1194"/>
    </row>
    <row r="202" spans="1:11" s="1218" customFormat="1">
      <c r="A202" s="1194"/>
      <c r="B202" s="1216"/>
      <c r="C202" s="1252"/>
      <c r="E202" s="1194"/>
      <c r="F202" s="1194"/>
      <c r="G202" s="1194"/>
      <c r="H202" s="1194"/>
      <c r="I202" s="1194"/>
      <c r="J202" s="1194"/>
      <c r="K202" s="1194"/>
    </row>
    <row r="203" spans="1:11" s="1218" customFormat="1">
      <c r="A203" s="1194"/>
      <c r="B203" s="1216"/>
      <c r="C203" s="1252"/>
      <c r="E203" s="1194"/>
      <c r="F203" s="1194"/>
      <c r="G203" s="1194"/>
      <c r="H203" s="1194"/>
      <c r="I203" s="1194"/>
      <c r="J203" s="1194"/>
      <c r="K203" s="1194"/>
    </row>
    <row r="204" spans="1:11">
      <c r="C204" s="1252"/>
    </row>
    <row r="205" spans="1:11">
      <c r="C205" s="1252"/>
    </row>
    <row r="206" spans="1:11">
      <c r="C206" s="1252"/>
    </row>
    <row r="207" spans="1:11">
      <c r="C207" s="1252"/>
    </row>
    <row r="208" spans="1:11">
      <c r="C208" s="1252"/>
    </row>
    <row r="209" spans="1:6">
      <c r="C209" s="1252"/>
    </row>
    <row r="210" spans="1:6">
      <c r="C210" s="1252"/>
    </row>
    <row r="211" spans="1:6">
      <c r="C211" s="1252"/>
    </row>
    <row r="212" spans="1:6">
      <c r="C212" s="1252"/>
    </row>
    <row r="213" spans="1:6">
      <c r="C213" s="1252"/>
    </row>
    <row r="214" spans="1:6">
      <c r="C214" s="1252"/>
    </row>
    <row r="215" spans="1:6">
      <c r="C215" s="1252"/>
    </row>
    <row r="216" spans="1:6">
      <c r="C216" s="1252"/>
    </row>
    <row r="217" spans="1:6">
      <c r="C217" s="1252"/>
    </row>
    <row r="218" spans="1:6">
      <c r="C218" s="1252"/>
    </row>
    <row r="219" spans="1:6" ht="15.75" thickBot="1">
      <c r="A219" s="1212"/>
      <c r="B219" s="1253"/>
      <c r="C219" s="1254"/>
      <c r="D219" s="1255"/>
      <c r="E219" s="1212"/>
      <c r="F219" s="1212"/>
    </row>
    <row r="220" spans="1:6" ht="15.75" thickBot="1">
      <c r="A220" s="1212"/>
      <c r="B220" s="1253"/>
      <c r="C220" s="1254"/>
      <c r="D220" s="1255"/>
      <c r="E220" s="1212"/>
      <c r="F220" s="1212"/>
    </row>
    <row r="221" spans="1:6" ht="15.75" thickBot="1">
      <c r="A221" s="1214"/>
      <c r="B221" s="1256"/>
      <c r="C221" s="1257"/>
      <c r="D221" s="1258"/>
      <c r="E221" s="1214"/>
      <c r="F221" s="1214"/>
    </row>
    <row r="222" spans="1:6" ht="15.75" thickBot="1">
      <c r="A222" s="1214"/>
      <c r="B222" s="1256"/>
      <c r="C222" s="1257"/>
      <c r="D222" s="1258"/>
      <c r="E222" s="1214"/>
      <c r="F222" s="1214"/>
    </row>
    <row r="223" spans="1:6" ht="15.75" thickBot="1">
      <c r="A223" s="1214"/>
      <c r="B223" s="1256"/>
      <c r="C223" s="1257"/>
      <c r="D223" s="1258"/>
      <c r="E223" s="1214"/>
      <c r="F223" s="1214"/>
    </row>
    <row r="224" spans="1:6" ht="15.75" thickBot="1">
      <c r="A224" s="1214"/>
      <c r="B224" s="1256"/>
      <c r="C224" s="1257"/>
      <c r="D224" s="1258"/>
      <c r="E224" s="1214"/>
      <c r="F224" s="1214"/>
    </row>
    <row r="225" spans="1:11" ht="18.75" customHeight="1" thickBot="1">
      <c r="A225" s="1212"/>
      <c r="B225" s="1253"/>
      <c r="C225" s="1254"/>
      <c r="D225" s="1255"/>
      <c r="E225" s="1212"/>
      <c r="F225" s="1212"/>
    </row>
    <row r="226" spans="1:11">
      <c r="C226" s="1252"/>
    </row>
    <row r="227" spans="1:11">
      <c r="C227" s="1252"/>
    </row>
    <row r="228" spans="1:11">
      <c r="C228" s="1252"/>
    </row>
    <row r="229" spans="1:11">
      <c r="C229" s="1252"/>
    </row>
    <row r="230" spans="1:11">
      <c r="C230" s="1252"/>
    </row>
    <row r="231" spans="1:11">
      <c r="C231" s="1252"/>
    </row>
    <row r="232" spans="1:11">
      <c r="C232" s="1252"/>
    </row>
    <row r="233" spans="1:11">
      <c r="C233" s="1252"/>
    </row>
    <row r="234" spans="1:11">
      <c r="C234" s="1252"/>
    </row>
    <row r="235" spans="1:11">
      <c r="C235" s="1252"/>
    </row>
    <row r="236" spans="1:11" s="1218" customFormat="1">
      <c r="A236" s="1194"/>
      <c r="B236" s="1216"/>
      <c r="C236" s="1252"/>
      <c r="E236" s="1194"/>
      <c r="F236" s="1194"/>
      <c r="G236" s="1194"/>
      <c r="H236" s="1194"/>
      <c r="I236" s="1194"/>
      <c r="J236" s="1194"/>
      <c r="K236" s="1194"/>
    </row>
    <row r="237" spans="1:11" s="1218" customFormat="1">
      <c r="A237" s="1194"/>
      <c r="B237" s="1216"/>
      <c r="C237" s="1252"/>
      <c r="E237" s="1194"/>
      <c r="F237" s="1194"/>
      <c r="G237" s="1194"/>
      <c r="H237" s="1194"/>
      <c r="I237" s="1194"/>
      <c r="J237" s="1194"/>
      <c r="K237" s="1194"/>
    </row>
    <row r="238" spans="1:11" s="1218" customFormat="1">
      <c r="A238" s="1194"/>
      <c r="B238" s="1216"/>
      <c r="C238" s="1252"/>
      <c r="E238" s="1194"/>
      <c r="F238" s="1194"/>
      <c r="G238" s="1194"/>
      <c r="H238" s="1194"/>
      <c r="I238" s="1194"/>
      <c r="J238" s="1194"/>
      <c r="K238" s="1194"/>
    </row>
    <row r="239" spans="1:11" s="1218" customFormat="1">
      <c r="A239" s="1194"/>
      <c r="B239" s="1216"/>
      <c r="C239" s="1252"/>
      <c r="E239" s="1194"/>
      <c r="F239" s="1194"/>
      <c r="G239" s="1194"/>
      <c r="H239" s="1194"/>
      <c r="I239" s="1194"/>
      <c r="J239" s="1194"/>
      <c r="K239" s="1194"/>
    </row>
    <row r="240" spans="1:11" s="1218" customFormat="1">
      <c r="A240" s="1194"/>
      <c r="B240" s="1216"/>
      <c r="C240" s="1252"/>
      <c r="E240" s="1194"/>
      <c r="F240" s="1194"/>
      <c r="G240" s="1194"/>
      <c r="H240" s="1194"/>
      <c r="I240" s="1194"/>
      <c r="J240" s="1194"/>
      <c r="K240" s="1194"/>
    </row>
    <row r="241" spans="1:11" s="1218" customFormat="1">
      <c r="A241" s="1194"/>
      <c r="B241" s="1216"/>
      <c r="C241" s="1252"/>
      <c r="E241" s="1194"/>
      <c r="F241" s="1194"/>
      <c r="G241" s="1194"/>
      <c r="H241" s="1194"/>
      <c r="I241" s="1194"/>
      <c r="J241" s="1194"/>
      <c r="K241" s="1194"/>
    </row>
    <row r="242" spans="1:11" s="1218" customFormat="1">
      <c r="A242" s="1194"/>
      <c r="B242" s="1216"/>
      <c r="C242" s="1252"/>
      <c r="E242" s="1194"/>
      <c r="F242" s="1194"/>
      <c r="G242" s="1194"/>
      <c r="H242" s="1194"/>
      <c r="I242" s="1194"/>
      <c r="J242" s="1194"/>
      <c r="K242" s="1194"/>
    </row>
    <row r="243" spans="1:11" s="1218" customFormat="1">
      <c r="A243" s="1194"/>
      <c r="B243" s="1216"/>
      <c r="C243" s="1252"/>
      <c r="E243" s="1194"/>
      <c r="F243" s="1194"/>
      <c r="G243" s="1194"/>
      <c r="H243" s="1194"/>
      <c r="I243" s="1194"/>
      <c r="J243" s="1194"/>
      <c r="K243" s="1194"/>
    </row>
    <row r="244" spans="1:11" s="1218" customFormat="1">
      <c r="A244" s="1194"/>
      <c r="B244" s="1216"/>
      <c r="C244" s="1252"/>
      <c r="E244" s="1194"/>
      <c r="F244" s="1194"/>
      <c r="G244" s="1194"/>
      <c r="H244" s="1194"/>
      <c r="I244" s="1194"/>
      <c r="J244" s="1194"/>
      <c r="K244" s="1194"/>
    </row>
    <row r="245" spans="1:11" s="1218" customFormat="1">
      <c r="A245" s="1194"/>
      <c r="B245" s="1216"/>
      <c r="C245" s="1252"/>
      <c r="E245" s="1194"/>
      <c r="F245" s="1194"/>
      <c r="G245" s="1194"/>
      <c r="H245" s="1194"/>
      <c r="I245" s="1194"/>
      <c r="J245" s="1194"/>
      <c r="K245" s="1194"/>
    </row>
    <row r="246" spans="1:11" s="1218" customFormat="1">
      <c r="A246" s="1194"/>
      <c r="B246" s="1216"/>
      <c r="C246" s="1252"/>
      <c r="E246" s="1194"/>
      <c r="F246" s="1194"/>
      <c r="G246" s="1194"/>
      <c r="H246" s="1194"/>
      <c r="I246" s="1194"/>
      <c r="J246" s="1194"/>
      <c r="K246" s="1194"/>
    </row>
    <row r="247" spans="1:11" s="1218" customFormat="1">
      <c r="A247" s="1194"/>
      <c r="B247" s="1216"/>
      <c r="C247" s="1252"/>
      <c r="E247" s="1194"/>
      <c r="F247" s="1194"/>
      <c r="G247" s="1194"/>
      <c r="H247" s="1194"/>
      <c r="I247" s="1194"/>
      <c r="J247" s="1194"/>
      <c r="K247" s="1194"/>
    </row>
    <row r="248" spans="1:11" s="1218" customFormat="1">
      <c r="A248" s="1194"/>
      <c r="B248" s="1216"/>
      <c r="C248" s="1252"/>
      <c r="E248" s="1194"/>
      <c r="F248" s="1194"/>
      <c r="G248" s="1194"/>
      <c r="H248" s="1194"/>
      <c r="I248" s="1194"/>
      <c r="J248" s="1194"/>
      <c r="K248" s="1194"/>
    </row>
    <row r="249" spans="1:11" s="1218" customFormat="1">
      <c r="A249" s="1194"/>
      <c r="B249" s="1216"/>
      <c r="C249" s="1252"/>
      <c r="E249" s="1194"/>
      <c r="F249" s="1194"/>
      <c r="G249" s="1194"/>
      <c r="H249" s="1194"/>
      <c r="I249" s="1194"/>
      <c r="J249" s="1194"/>
      <c r="K249" s="1194"/>
    </row>
    <row r="250" spans="1:11" s="1218" customFormat="1">
      <c r="A250" s="1194"/>
      <c r="B250" s="1216"/>
      <c r="C250" s="1252"/>
      <c r="E250" s="1194"/>
      <c r="F250" s="1194"/>
      <c r="G250" s="1194"/>
      <c r="H250" s="1194"/>
      <c r="I250" s="1194"/>
      <c r="J250" s="1194"/>
      <c r="K250" s="1194"/>
    </row>
    <row r="251" spans="1:11" s="1218" customFormat="1">
      <c r="A251" s="1194"/>
      <c r="B251" s="1216"/>
      <c r="C251" s="1252"/>
      <c r="E251" s="1194"/>
      <c r="F251" s="1194"/>
      <c r="G251" s="1194"/>
      <c r="H251" s="1194"/>
      <c r="I251" s="1194"/>
      <c r="J251" s="1194"/>
      <c r="K251" s="1194"/>
    </row>
    <row r="252" spans="1:11" s="1218" customFormat="1">
      <c r="A252" s="1194"/>
      <c r="B252" s="1216"/>
      <c r="C252" s="1252"/>
      <c r="E252" s="1194"/>
      <c r="F252" s="1194"/>
      <c r="G252" s="1194"/>
      <c r="H252" s="1194"/>
      <c r="I252" s="1194"/>
      <c r="J252" s="1194"/>
      <c r="K252" s="1194"/>
    </row>
    <row r="253" spans="1:11" s="1218" customFormat="1">
      <c r="A253" s="1194"/>
      <c r="B253" s="1216"/>
      <c r="C253" s="1252"/>
      <c r="E253" s="1194"/>
      <c r="F253" s="1194"/>
      <c r="G253" s="1194"/>
      <c r="H253" s="1194"/>
      <c r="I253" s="1194"/>
      <c r="J253" s="1194"/>
      <c r="K253" s="1194"/>
    </row>
    <row r="254" spans="1:11" s="1218" customFormat="1">
      <c r="A254" s="1194"/>
      <c r="B254" s="1216"/>
      <c r="C254" s="1252"/>
      <c r="E254" s="1194"/>
      <c r="F254" s="1194"/>
      <c r="G254" s="1194"/>
      <c r="H254" s="1194"/>
      <c r="I254" s="1194"/>
      <c r="J254" s="1194"/>
      <c r="K254" s="1194"/>
    </row>
    <row r="255" spans="1:11" s="1218" customFormat="1">
      <c r="A255" s="1194"/>
      <c r="B255" s="1216"/>
      <c r="C255" s="1252"/>
      <c r="E255" s="1194"/>
      <c r="F255" s="1194"/>
      <c r="G255" s="1194"/>
      <c r="H255" s="1194"/>
      <c r="I255" s="1194"/>
      <c r="J255" s="1194"/>
      <c r="K255" s="1194"/>
    </row>
    <row r="256" spans="1:11" s="1218" customFormat="1">
      <c r="A256" s="1194"/>
      <c r="B256" s="1216"/>
      <c r="C256" s="1252"/>
      <c r="E256" s="1194"/>
      <c r="F256" s="1194"/>
      <c r="G256" s="1194"/>
      <c r="H256" s="1194"/>
      <c r="I256" s="1194"/>
      <c r="J256" s="1194"/>
      <c r="K256" s="1194"/>
    </row>
    <row r="257" spans="1:11" s="1218" customFormat="1">
      <c r="A257" s="1194"/>
      <c r="B257" s="1216"/>
      <c r="C257" s="1252"/>
      <c r="E257" s="1194"/>
      <c r="F257" s="1194"/>
      <c r="G257" s="1194"/>
      <c r="H257" s="1194"/>
      <c r="I257" s="1194"/>
      <c r="J257" s="1194"/>
      <c r="K257" s="1194"/>
    </row>
    <row r="258" spans="1:11" s="1218" customFormat="1">
      <c r="A258" s="1194"/>
      <c r="B258" s="1216"/>
      <c r="C258" s="1252"/>
      <c r="E258" s="1194"/>
      <c r="F258" s="1194"/>
      <c r="G258" s="1194"/>
      <c r="H258" s="1194"/>
      <c r="I258" s="1194"/>
      <c r="J258" s="1194"/>
      <c r="K258" s="1194"/>
    </row>
    <row r="259" spans="1:11" s="1218" customFormat="1">
      <c r="A259" s="1194"/>
      <c r="B259" s="1216"/>
      <c r="C259" s="1252"/>
      <c r="E259" s="1194"/>
      <c r="F259" s="1194"/>
      <c r="G259" s="1194"/>
      <c r="H259" s="1194"/>
      <c r="I259" s="1194"/>
      <c r="J259" s="1194"/>
      <c r="K259" s="1194"/>
    </row>
    <row r="260" spans="1:11" s="1218" customFormat="1">
      <c r="A260" s="1194"/>
      <c r="B260" s="1216"/>
      <c r="C260" s="1252"/>
      <c r="E260" s="1194"/>
      <c r="F260" s="1194"/>
      <c r="G260" s="1194"/>
      <c r="H260" s="1194"/>
      <c r="I260" s="1194"/>
      <c r="J260" s="1194"/>
      <c r="K260" s="1194"/>
    </row>
    <row r="261" spans="1:11" s="1218" customFormat="1">
      <c r="A261" s="1194"/>
      <c r="B261" s="1216"/>
      <c r="C261" s="1252"/>
      <c r="E261" s="1194"/>
      <c r="F261" s="1194"/>
      <c r="G261" s="1194"/>
      <c r="H261" s="1194"/>
      <c r="I261" s="1194"/>
      <c r="J261" s="1194"/>
      <c r="K261" s="1194"/>
    </row>
    <row r="262" spans="1:11" s="1218" customFormat="1">
      <c r="A262" s="1194"/>
      <c r="B262" s="1216"/>
      <c r="C262" s="1252"/>
      <c r="E262" s="1194"/>
      <c r="F262" s="1194"/>
      <c r="G262" s="1194"/>
      <c r="H262" s="1194"/>
      <c r="I262" s="1194"/>
      <c r="J262" s="1194"/>
      <c r="K262" s="1194"/>
    </row>
    <row r="263" spans="1:11" s="1218" customFormat="1">
      <c r="A263" s="1194"/>
      <c r="B263" s="1216"/>
      <c r="C263" s="1252"/>
      <c r="E263" s="1194"/>
      <c r="F263" s="1194"/>
      <c r="G263" s="1194"/>
      <c r="H263" s="1194"/>
      <c r="I263" s="1194"/>
      <c r="J263" s="1194"/>
      <c r="K263" s="1194"/>
    </row>
    <row r="264" spans="1:11" s="1218" customFormat="1">
      <c r="A264" s="1194"/>
      <c r="B264" s="1216"/>
      <c r="C264" s="1252"/>
      <c r="E264" s="1194"/>
      <c r="F264" s="1194"/>
      <c r="G264" s="1194"/>
      <c r="H264" s="1194"/>
      <c r="I264" s="1194"/>
      <c r="J264" s="1194"/>
      <c r="K264" s="1194"/>
    </row>
    <row r="265" spans="1:11" s="1218" customFormat="1">
      <c r="A265" s="1194"/>
      <c r="B265" s="1216"/>
      <c r="C265" s="1252"/>
      <c r="E265" s="1194"/>
      <c r="F265" s="1194"/>
      <c r="G265" s="1194"/>
      <c r="H265" s="1194"/>
      <c r="I265" s="1194"/>
      <c r="J265" s="1194"/>
      <c r="K265" s="1194"/>
    </row>
    <row r="266" spans="1:11" s="1218" customFormat="1">
      <c r="A266" s="1194"/>
      <c r="B266" s="1216"/>
      <c r="C266" s="1252"/>
      <c r="E266" s="1194"/>
      <c r="F266" s="1194"/>
      <c r="G266" s="1194"/>
      <c r="H266" s="1194"/>
      <c r="I266" s="1194"/>
      <c r="J266" s="1194"/>
      <c r="K266" s="1194"/>
    </row>
    <row r="267" spans="1:11" s="1218" customFormat="1">
      <c r="A267" s="1194"/>
      <c r="B267" s="1216"/>
      <c r="C267" s="1252"/>
      <c r="E267" s="1194"/>
      <c r="F267" s="1194"/>
      <c r="G267" s="1194"/>
      <c r="H267" s="1194"/>
      <c r="I267" s="1194"/>
      <c r="J267" s="1194"/>
      <c r="K267" s="1194"/>
    </row>
    <row r="268" spans="1:11" s="1218" customFormat="1">
      <c r="A268" s="1194"/>
      <c r="B268" s="1216"/>
      <c r="C268" s="1252"/>
      <c r="E268" s="1194"/>
      <c r="F268" s="1194"/>
      <c r="G268" s="1194"/>
      <c r="H268" s="1194"/>
      <c r="I268" s="1194"/>
      <c r="J268" s="1194"/>
      <c r="K268" s="1194"/>
    </row>
    <row r="269" spans="1:11" s="1218" customFormat="1">
      <c r="A269" s="1194"/>
      <c r="B269" s="1216"/>
      <c r="C269" s="1252"/>
      <c r="E269" s="1194"/>
      <c r="F269" s="1194"/>
      <c r="G269" s="1194"/>
      <c r="H269" s="1194"/>
      <c r="I269" s="1194"/>
      <c r="J269" s="1194"/>
      <c r="K269" s="1194"/>
    </row>
    <row r="270" spans="1:11" s="1218" customFormat="1">
      <c r="A270" s="1194"/>
      <c r="B270" s="1216"/>
      <c r="C270" s="1252"/>
      <c r="E270" s="1194"/>
      <c r="F270" s="1194"/>
      <c r="G270" s="1194"/>
      <c r="H270" s="1194"/>
      <c r="I270" s="1194"/>
      <c r="J270" s="1194"/>
      <c r="K270" s="1194"/>
    </row>
    <row r="271" spans="1:11" s="1218" customFormat="1">
      <c r="A271" s="1194"/>
      <c r="B271" s="1216"/>
      <c r="C271" s="1252"/>
      <c r="E271" s="1194"/>
      <c r="F271" s="1194"/>
      <c r="G271" s="1194"/>
      <c r="H271" s="1194"/>
      <c r="I271" s="1194"/>
      <c r="J271" s="1194"/>
      <c r="K271" s="1194"/>
    </row>
    <row r="272" spans="1:11" s="1218" customFormat="1">
      <c r="A272" s="1194"/>
      <c r="B272" s="1216"/>
      <c r="C272" s="1252"/>
      <c r="E272" s="1194"/>
      <c r="F272" s="1194"/>
      <c r="G272" s="1194"/>
      <c r="H272" s="1194"/>
      <c r="I272" s="1194"/>
      <c r="J272" s="1194"/>
      <c r="K272" s="1194"/>
    </row>
    <row r="273" spans="1:11" s="1218" customFormat="1">
      <c r="A273" s="1194"/>
      <c r="B273" s="1216"/>
      <c r="C273" s="1252"/>
      <c r="E273" s="1194"/>
      <c r="F273" s="1194"/>
      <c r="G273" s="1194"/>
      <c r="H273" s="1194"/>
      <c r="I273" s="1194"/>
      <c r="J273" s="1194"/>
      <c r="K273" s="1194"/>
    </row>
    <row r="274" spans="1:11" s="1218" customFormat="1">
      <c r="A274" s="1194"/>
      <c r="B274" s="1216"/>
      <c r="C274" s="1252"/>
      <c r="E274" s="1194"/>
      <c r="F274" s="1194"/>
      <c r="G274" s="1194"/>
      <c r="H274" s="1194"/>
      <c r="I274" s="1194"/>
      <c r="J274" s="1194"/>
      <c r="K274" s="1194"/>
    </row>
    <row r="275" spans="1:11" s="1218" customFormat="1">
      <c r="A275" s="1194"/>
      <c r="B275" s="1216"/>
      <c r="C275" s="1252"/>
      <c r="E275" s="1194"/>
      <c r="F275" s="1194"/>
      <c r="G275" s="1194"/>
      <c r="H275" s="1194"/>
      <c r="I275" s="1194"/>
      <c r="J275" s="1194"/>
      <c r="K275" s="1194"/>
    </row>
    <row r="276" spans="1:11" s="1218" customFormat="1">
      <c r="A276" s="1194"/>
      <c r="B276" s="1216"/>
      <c r="C276" s="1252"/>
      <c r="E276" s="1194"/>
      <c r="F276" s="1194"/>
      <c r="G276" s="1194"/>
      <c r="H276" s="1194"/>
      <c r="I276" s="1194"/>
      <c r="J276" s="1194"/>
      <c r="K276" s="1194"/>
    </row>
    <row r="277" spans="1:11" s="1218" customFormat="1">
      <c r="A277" s="1194"/>
      <c r="B277" s="1216"/>
      <c r="C277" s="1252"/>
      <c r="E277" s="1194"/>
      <c r="F277" s="1194"/>
      <c r="G277" s="1194"/>
      <c r="H277" s="1194"/>
      <c r="I277" s="1194"/>
      <c r="J277" s="1194"/>
      <c r="K277" s="1194"/>
    </row>
    <row r="278" spans="1:11" s="1218" customFormat="1">
      <c r="A278" s="1194"/>
      <c r="B278" s="1216"/>
      <c r="C278" s="1252"/>
      <c r="E278" s="1194"/>
      <c r="F278" s="1194"/>
      <c r="G278" s="1194"/>
      <c r="H278" s="1194"/>
      <c r="I278" s="1194"/>
      <c r="J278" s="1194"/>
      <c r="K278" s="1194"/>
    </row>
    <row r="279" spans="1:11" s="1218" customFormat="1">
      <c r="A279" s="1194"/>
      <c r="B279" s="1216"/>
      <c r="C279" s="1252"/>
      <c r="E279" s="1194"/>
      <c r="F279" s="1194"/>
      <c r="G279" s="1194"/>
      <c r="H279" s="1194"/>
      <c r="I279" s="1194"/>
      <c r="J279" s="1194"/>
      <c r="K279" s="1194"/>
    </row>
    <row r="280" spans="1:11" s="1218" customFormat="1">
      <c r="A280" s="1194"/>
      <c r="B280" s="1216"/>
      <c r="C280" s="1252"/>
      <c r="E280" s="1194"/>
      <c r="F280" s="1194"/>
      <c r="G280" s="1194"/>
      <c r="H280" s="1194"/>
      <c r="I280" s="1194"/>
      <c r="J280" s="1194"/>
      <c r="K280" s="1194"/>
    </row>
    <row r="281" spans="1:11" s="1218" customFormat="1">
      <c r="A281" s="1194"/>
      <c r="B281" s="1216"/>
      <c r="C281" s="1252"/>
      <c r="E281" s="1194"/>
      <c r="F281" s="1194"/>
      <c r="G281" s="1194"/>
      <c r="H281" s="1194"/>
      <c r="I281" s="1194"/>
      <c r="J281" s="1194"/>
      <c r="K281" s="1194"/>
    </row>
    <row r="282" spans="1:11" s="1218" customFormat="1">
      <c r="A282" s="1194"/>
      <c r="B282" s="1216"/>
      <c r="C282" s="1252"/>
      <c r="E282" s="1194"/>
      <c r="F282" s="1194"/>
      <c r="G282" s="1194"/>
      <c r="H282" s="1194"/>
      <c r="I282" s="1194"/>
      <c r="J282" s="1194"/>
      <c r="K282" s="1194"/>
    </row>
    <row r="283" spans="1:11" s="1218" customFormat="1">
      <c r="A283" s="1194"/>
      <c r="B283" s="1216"/>
      <c r="C283" s="1252"/>
      <c r="E283" s="1194"/>
      <c r="F283" s="1194"/>
      <c r="G283" s="1194"/>
      <c r="H283" s="1194"/>
      <c r="I283" s="1194"/>
      <c r="J283" s="1194"/>
      <c r="K283" s="1194"/>
    </row>
    <row r="284" spans="1:11" s="1218" customFormat="1">
      <c r="A284" s="1194"/>
      <c r="B284" s="1216"/>
      <c r="C284" s="1252"/>
      <c r="E284" s="1194"/>
      <c r="F284" s="1194"/>
      <c r="G284" s="1194"/>
      <c r="H284" s="1194"/>
      <c r="I284" s="1194"/>
      <c r="J284" s="1194"/>
      <c r="K284" s="1194"/>
    </row>
    <row r="285" spans="1:11" s="1218" customFormat="1">
      <c r="A285" s="1194"/>
      <c r="B285" s="1216"/>
      <c r="C285" s="1252"/>
      <c r="E285" s="1194"/>
      <c r="F285" s="1194"/>
      <c r="G285" s="1194"/>
      <c r="H285" s="1194"/>
      <c r="I285" s="1194"/>
      <c r="J285" s="1194"/>
      <c r="K285" s="1194"/>
    </row>
    <row r="286" spans="1:11" s="1218" customFormat="1">
      <c r="A286" s="1194"/>
      <c r="B286" s="1216"/>
      <c r="C286" s="1252"/>
      <c r="E286" s="1194"/>
      <c r="F286" s="1194"/>
      <c r="G286" s="1194"/>
      <c r="H286" s="1194"/>
      <c r="I286" s="1194"/>
      <c r="J286" s="1194"/>
      <c r="K286" s="1194"/>
    </row>
    <row r="287" spans="1:11" s="1218" customFormat="1">
      <c r="A287" s="1194"/>
      <c r="B287" s="1216"/>
      <c r="C287" s="1252"/>
      <c r="E287" s="1194"/>
      <c r="F287" s="1194"/>
      <c r="G287" s="1194"/>
      <c r="H287" s="1194"/>
      <c r="I287" s="1194"/>
      <c r="J287" s="1194"/>
      <c r="K287" s="1194"/>
    </row>
    <row r="288" spans="1:11" s="1218" customFormat="1">
      <c r="A288" s="1194"/>
      <c r="B288" s="1216"/>
      <c r="C288" s="1252"/>
      <c r="E288" s="1194"/>
      <c r="F288" s="1194"/>
      <c r="G288" s="1194"/>
      <c r="H288" s="1194"/>
      <c r="I288" s="1194"/>
      <c r="J288" s="1194"/>
      <c r="K288" s="1194"/>
    </row>
    <row r="289" spans="1:11" s="1218" customFormat="1">
      <c r="A289" s="1194"/>
      <c r="B289" s="1216"/>
      <c r="C289" s="1252"/>
      <c r="E289" s="1194"/>
      <c r="F289" s="1194"/>
      <c r="G289" s="1194"/>
      <c r="H289" s="1194"/>
      <c r="I289" s="1194"/>
      <c r="J289" s="1194"/>
      <c r="K289" s="1194"/>
    </row>
    <row r="290" spans="1:11" s="1218" customFormat="1">
      <c r="A290" s="1194"/>
      <c r="B290" s="1216"/>
      <c r="C290" s="1252"/>
      <c r="E290" s="1194"/>
      <c r="F290" s="1194"/>
      <c r="G290" s="1194"/>
      <c r="H290" s="1194"/>
      <c r="I290" s="1194"/>
      <c r="J290" s="1194"/>
      <c r="K290" s="1194"/>
    </row>
    <row r="291" spans="1:11" s="1218" customFormat="1">
      <c r="A291" s="1194"/>
      <c r="B291" s="1216"/>
      <c r="C291" s="1252"/>
      <c r="E291" s="1194"/>
      <c r="F291" s="1194"/>
      <c r="G291" s="1194"/>
      <c r="H291" s="1194"/>
      <c r="I291" s="1194"/>
      <c r="J291" s="1194"/>
      <c r="K291" s="1194"/>
    </row>
    <row r="292" spans="1:11" s="1218" customFormat="1">
      <c r="A292" s="1194"/>
      <c r="B292" s="1216"/>
      <c r="C292" s="1252"/>
      <c r="E292" s="1194"/>
      <c r="F292" s="1194"/>
      <c r="G292" s="1194"/>
      <c r="H292" s="1194"/>
      <c r="I292" s="1194"/>
      <c r="J292" s="1194"/>
      <c r="K292" s="1194"/>
    </row>
    <row r="293" spans="1:11" s="1218" customFormat="1">
      <c r="A293" s="1194"/>
      <c r="B293" s="1216"/>
      <c r="C293" s="1252"/>
      <c r="E293" s="1194"/>
      <c r="F293" s="1194"/>
      <c r="G293" s="1194"/>
      <c r="H293" s="1194"/>
      <c r="I293" s="1194"/>
      <c r="J293" s="1194"/>
      <c r="K293" s="1194"/>
    </row>
    <row r="294" spans="1:11" s="1218" customFormat="1">
      <c r="A294" s="1194"/>
      <c r="B294" s="1216"/>
      <c r="C294" s="1252"/>
      <c r="E294" s="1194"/>
      <c r="F294" s="1194"/>
      <c r="G294" s="1194"/>
      <c r="H294" s="1194"/>
      <c r="I294" s="1194"/>
      <c r="J294" s="1194"/>
      <c r="K294" s="1194"/>
    </row>
    <row r="295" spans="1:11" s="1218" customFormat="1">
      <c r="A295" s="1194"/>
      <c r="B295" s="1216"/>
      <c r="C295" s="1252"/>
      <c r="E295" s="1194"/>
      <c r="F295" s="1194"/>
      <c r="G295" s="1194"/>
      <c r="H295" s="1194"/>
      <c r="I295" s="1194"/>
      <c r="J295" s="1194"/>
      <c r="K295" s="1194"/>
    </row>
    <row r="296" spans="1:11" s="1218" customFormat="1">
      <c r="A296" s="1194"/>
      <c r="B296" s="1216"/>
      <c r="C296" s="1252"/>
      <c r="E296" s="1194"/>
      <c r="F296" s="1194"/>
      <c r="G296" s="1194"/>
      <c r="H296" s="1194"/>
      <c r="I296" s="1194"/>
      <c r="J296" s="1194"/>
      <c r="K296" s="1194"/>
    </row>
    <row r="297" spans="1:11" s="1218" customFormat="1">
      <c r="A297" s="1194"/>
      <c r="B297" s="1216"/>
      <c r="C297" s="1252"/>
      <c r="E297" s="1194"/>
      <c r="F297" s="1194"/>
      <c r="G297" s="1194"/>
      <c r="H297" s="1194"/>
      <c r="I297" s="1194"/>
      <c r="J297" s="1194"/>
      <c r="K297" s="1194"/>
    </row>
    <row r="298" spans="1:11" s="1218" customFormat="1">
      <c r="A298" s="1194"/>
      <c r="B298" s="1216"/>
      <c r="C298" s="1252"/>
      <c r="E298" s="1194"/>
      <c r="F298" s="1194"/>
      <c r="G298" s="1194"/>
      <c r="H298" s="1194"/>
      <c r="I298" s="1194"/>
      <c r="J298" s="1194"/>
      <c r="K298" s="1194"/>
    </row>
    <row r="299" spans="1:11" s="1218" customFormat="1">
      <c r="A299" s="1194"/>
      <c r="B299" s="1216"/>
      <c r="C299" s="1252"/>
      <c r="E299" s="1194"/>
      <c r="F299" s="1194"/>
      <c r="G299" s="1194"/>
      <c r="H299" s="1194"/>
      <c r="I299" s="1194"/>
      <c r="J299" s="1194"/>
      <c r="K299" s="1194"/>
    </row>
    <row r="300" spans="1:11" s="1218" customFormat="1">
      <c r="A300" s="1194"/>
      <c r="B300" s="1216"/>
      <c r="C300" s="1252"/>
      <c r="E300" s="1194"/>
      <c r="F300" s="1194"/>
      <c r="G300" s="1194"/>
      <c r="H300" s="1194"/>
      <c r="I300" s="1194"/>
      <c r="J300" s="1194"/>
      <c r="K300" s="1194"/>
    </row>
    <row r="301" spans="1:11" s="1218" customFormat="1">
      <c r="A301" s="1194"/>
      <c r="B301" s="1216"/>
      <c r="C301" s="1252"/>
      <c r="E301" s="1194"/>
      <c r="F301" s="1194"/>
      <c r="G301" s="1194"/>
      <c r="H301" s="1194"/>
      <c r="I301" s="1194"/>
      <c r="J301" s="1194"/>
      <c r="K301" s="1194"/>
    </row>
    <row r="302" spans="1:11" s="1218" customFormat="1">
      <c r="A302" s="1194"/>
      <c r="B302" s="1216"/>
      <c r="C302" s="1252"/>
      <c r="E302" s="1194"/>
      <c r="F302" s="1194"/>
      <c r="G302" s="1194"/>
      <c r="H302" s="1194"/>
      <c r="I302" s="1194"/>
      <c r="J302" s="1194"/>
      <c r="K302" s="1194"/>
    </row>
    <row r="303" spans="1:11" s="1218" customFormat="1">
      <c r="A303" s="1194"/>
      <c r="B303" s="1216"/>
      <c r="C303" s="1252"/>
      <c r="E303" s="1194"/>
      <c r="F303" s="1194"/>
      <c r="G303" s="1194"/>
      <c r="H303" s="1194"/>
      <c r="I303" s="1194"/>
      <c r="J303" s="1194"/>
      <c r="K303" s="1194"/>
    </row>
    <row r="304" spans="1:11" s="1218" customFormat="1">
      <c r="A304" s="1194"/>
      <c r="B304" s="1216"/>
      <c r="C304" s="1252"/>
      <c r="E304" s="1194"/>
      <c r="F304" s="1194"/>
      <c r="G304" s="1194"/>
      <c r="H304" s="1194"/>
      <c r="I304" s="1194"/>
      <c r="J304" s="1194"/>
      <c r="K304" s="1194"/>
    </row>
    <row r="305" spans="1:11" s="1218" customFormat="1">
      <c r="A305" s="1194"/>
      <c r="B305" s="1216"/>
      <c r="C305" s="1252"/>
      <c r="E305" s="1194"/>
      <c r="F305" s="1194"/>
      <c r="G305" s="1194"/>
      <c r="H305" s="1194"/>
      <c r="I305" s="1194"/>
      <c r="J305" s="1194"/>
      <c r="K305" s="1194"/>
    </row>
    <row r="306" spans="1:11" s="1218" customFormat="1">
      <c r="A306" s="1194"/>
      <c r="B306" s="1216"/>
      <c r="C306" s="1252"/>
      <c r="E306" s="1194"/>
      <c r="F306" s="1194"/>
      <c r="G306" s="1194"/>
      <c r="H306" s="1194"/>
      <c r="I306" s="1194"/>
      <c r="J306" s="1194"/>
      <c r="K306" s="1194"/>
    </row>
    <row r="307" spans="1:11" s="1218" customFormat="1">
      <c r="A307" s="1194"/>
      <c r="B307" s="1216"/>
      <c r="C307" s="1252"/>
      <c r="E307" s="1194"/>
      <c r="F307" s="1194"/>
      <c r="G307" s="1194"/>
      <c r="H307" s="1194"/>
      <c r="I307" s="1194"/>
      <c r="J307" s="1194"/>
      <c r="K307" s="1194"/>
    </row>
    <row r="308" spans="1:11" s="1218" customFormat="1">
      <c r="A308" s="1194"/>
      <c r="B308" s="1216"/>
      <c r="C308" s="1252"/>
      <c r="E308" s="1194"/>
      <c r="F308" s="1194"/>
      <c r="G308" s="1194"/>
      <c r="H308" s="1194"/>
      <c r="I308" s="1194"/>
      <c r="J308" s="1194"/>
      <c r="K308" s="1194"/>
    </row>
    <row r="309" spans="1:11" s="1218" customFormat="1">
      <c r="A309" s="1194"/>
      <c r="B309" s="1216"/>
      <c r="C309" s="1252"/>
      <c r="E309" s="1194"/>
      <c r="F309" s="1194"/>
      <c r="G309" s="1194"/>
      <c r="H309" s="1194"/>
      <c r="I309" s="1194"/>
      <c r="J309" s="1194"/>
      <c r="K309" s="1194"/>
    </row>
    <row r="310" spans="1:11" s="1218" customFormat="1">
      <c r="A310" s="1194"/>
      <c r="B310" s="1216"/>
      <c r="C310" s="1252"/>
      <c r="E310" s="1194"/>
      <c r="F310" s="1194"/>
      <c r="G310" s="1194"/>
      <c r="H310" s="1194"/>
      <c r="I310" s="1194"/>
      <c r="J310" s="1194"/>
      <c r="K310" s="1194"/>
    </row>
    <row r="311" spans="1:11" s="1218" customFormat="1">
      <c r="A311" s="1194"/>
      <c r="B311" s="1216"/>
      <c r="C311" s="1252"/>
      <c r="E311" s="1194"/>
      <c r="F311" s="1194"/>
      <c r="G311" s="1194"/>
      <c r="H311" s="1194"/>
      <c r="I311" s="1194"/>
      <c r="J311" s="1194"/>
      <c r="K311" s="1194"/>
    </row>
    <row r="312" spans="1:11" s="1218" customFormat="1">
      <c r="A312" s="1194"/>
      <c r="B312" s="1216"/>
      <c r="C312" s="1252"/>
      <c r="E312" s="1194"/>
      <c r="F312" s="1194"/>
      <c r="G312" s="1194"/>
      <c r="H312" s="1194"/>
      <c r="I312" s="1194"/>
      <c r="J312" s="1194"/>
      <c r="K312" s="1194"/>
    </row>
    <row r="313" spans="1:11" s="1218" customFormat="1">
      <c r="A313" s="1194"/>
      <c r="B313" s="1216"/>
      <c r="C313" s="1252"/>
      <c r="E313" s="1194"/>
      <c r="F313" s="1194"/>
      <c r="G313" s="1194"/>
      <c r="H313" s="1194"/>
      <c r="I313" s="1194"/>
      <c r="J313" s="1194"/>
      <c r="K313" s="1194"/>
    </row>
    <row r="314" spans="1:11" s="1218" customFormat="1">
      <c r="A314" s="1194"/>
      <c r="B314" s="1216"/>
      <c r="C314" s="1252"/>
      <c r="E314" s="1194"/>
      <c r="F314" s="1194"/>
      <c r="G314" s="1194"/>
      <c r="H314" s="1194"/>
      <c r="I314" s="1194"/>
      <c r="J314" s="1194"/>
      <c r="K314" s="1194"/>
    </row>
    <row r="315" spans="1:11" s="1218" customFormat="1">
      <c r="A315" s="1194"/>
      <c r="B315" s="1216"/>
      <c r="C315" s="1252"/>
      <c r="E315" s="1194"/>
      <c r="F315" s="1194"/>
      <c r="G315" s="1194"/>
      <c r="H315" s="1194"/>
      <c r="I315" s="1194"/>
      <c r="J315" s="1194"/>
      <c r="K315" s="1194"/>
    </row>
    <row r="316" spans="1:11" s="1218" customFormat="1">
      <c r="A316" s="1194"/>
      <c r="B316" s="1216"/>
      <c r="C316" s="1252"/>
      <c r="E316" s="1194"/>
      <c r="F316" s="1194"/>
      <c r="G316" s="1194"/>
      <c r="H316" s="1194"/>
      <c r="I316" s="1194"/>
      <c r="J316" s="1194"/>
      <c r="K316" s="1194"/>
    </row>
    <row r="317" spans="1:11" s="1218" customFormat="1">
      <c r="A317" s="1194"/>
      <c r="B317" s="1216"/>
      <c r="C317" s="1252"/>
      <c r="E317" s="1194"/>
      <c r="F317" s="1194"/>
      <c r="G317" s="1194"/>
      <c r="H317" s="1194"/>
      <c r="I317" s="1194"/>
      <c r="J317" s="1194"/>
      <c r="K317" s="1194"/>
    </row>
    <row r="318" spans="1:11" s="1218" customFormat="1">
      <c r="A318" s="1194"/>
      <c r="B318" s="1216"/>
      <c r="C318" s="1252"/>
      <c r="E318" s="1194"/>
      <c r="F318" s="1194"/>
      <c r="G318" s="1194"/>
      <c r="H318" s="1194"/>
      <c r="I318" s="1194"/>
      <c r="J318" s="1194"/>
      <c r="K318" s="1194"/>
    </row>
    <row r="319" spans="1:11" s="1218" customFormat="1">
      <c r="A319" s="1194"/>
      <c r="B319" s="1216"/>
      <c r="C319" s="1252"/>
      <c r="E319" s="1194"/>
      <c r="F319" s="1194"/>
      <c r="G319" s="1194"/>
      <c r="H319" s="1194"/>
      <c r="I319" s="1194"/>
      <c r="J319" s="1194"/>
      <c r="K319" s="1194"/>
    </row>
    <row r="320" spans="1:11" s="1218" customFormat="1">
      <c r="A320" s="1194"/>
      <c r="B320" s="1216"/>
      <c r="C320" s="1252"/>
      <c r="E320" s="1194"/>
      <c r="F320" s="1194"/>
      <c r="G320" s="1194"/>
      <c r="H320" s="1194"/>
      <c r="I320" s="1194"/>
      <c r="J320" s="1194"/>
      <c r="K320" s="1194"/>
    </row>
    <row r="321" spans="1:11" s="1218" customFormat="1">
      <c r="A321" s="1194"/>
      <c r="B321" s="1216"/>
      <c r="C321" s="1252"/>
      <c r="E321" s="1194"/>
      <c r="F321" s="1194"/>
      <c r="G321" s="1194"/>
      <c r="H321" s="1194"/>
      <c r="I321" s="1194"/>
      <c r="J321" s="1194"/>
      <c r="K321" s="1194"/>
    </row>
    <row r="322" spans="1:11" s="1218" customFormat="1">
      <c r="A322" s="1194"/>
      <c r="B322" s="1216"/>
      <c r="C322" s="1252"/>
      <c r="E322" s="1194"/>
      <c r="F322" s="1194"/>
      <c r="G322" s="1194"/>
      <c r="H322" s="1194"/>
      <c r="I322" s="1194"/>
      <c r="J322" s="1194"/>
      <c r="K322" s="1194"/>
    </row>
    <row r="323" spans="1:11" s="1218" customFormat="1">
      <c r="A323" s="1194"/>
      <c r="B323" s="1216"/>
      <c r="C323" s="1252"/>
      <c r="E323" s="1194"/>
      <c r="F323" s="1194"/>
      <c r="G323" s="1194"/>
      <c r="H323" s="1194"/>
      <c r="I323" s="1194"/>
      <c r="J323" s="1194"/>
      <c r="K323" s="1194"/>
    </row>
    <row r="324" spans="1:11" s="1218" customFormat="1">
      <c r="A324" s="1194"/>
      <c r="B324" s="1216"/>
      <c r="C324" s="1252"/>
      <c r="E324" s="1194"/>
      <c r="F324" s="1194"/>
      <c r="G324" s="1194"/>
      <c r="H324" s="1194"/>
      <c r="I324" s="1194"/>
      <c r="J324" s="1194"/>
      <c r="K324" s="1194"/>
    </row>
    <row r="325" spans="1:11" s="1218" customFormat="1">
      <c r="A325" s="1194"/>
      <c r="B325" s="1216"/>
      <c r="C325" s="1252"/>
      <c r="E325" s="1194"/>
      <c r="F325" s="1194"/>
      <c r="G325" s="1194"/>
      <c r="H325" s="1194"/>
      <c r="I325" s="1194"/>
      <c r="J325" s="1194"/>
      <c r="K325" s="1194"/>
    </row>
    <row r="326" spans="1:11" s="1218" customFormat="1">
      <c r="A326" s="1194"/>
      <c r="B326" s="1216"/>
      <c r="C326" s="1252"/>
      <c r="E326" s="1194"/>
      <c r="F326" s="1194"/>
      <c r="G326" s="1194"/>
      <c r="H326" s="1194"/>
      <c r="I326" s="1194"/>
      <c r="J326" s="1194"/>
      <c r="K326" s="1194"/>
    </row>
    <row r="327" spans="1:11" s="1218" customFormat="1">
      <c r="A327" s="1194"/>
      <c r="B327" s="1216"/>
      <c r="C327" s="1252"/>
      <c r="E327" s="1194"/>
      <c r="F327" s="1194"/>
      <c r="G327" s="1194"/>
      <c r="H327" s="1194"/>
      <c r="I327" s="1194"/>
      <c r="J327" s="1194"/>
      <c r="K327" s="1194"/>
    </row>
    <row r="328" spans="1:11" s="1218" customFormat="1">
      <c r="A328" s="1194"/>
      <c r="B328" s="1216"/>
      <c r="C328" s="1252"/>
      <c r="E328" s="1194"/>
      <c r="F328" s="1194"/>
      <c r="G328" s="1194"/>
      <c r="H328" s="1194"/>
      <c r="I328" s="1194"/>
      <c r="J328" s="1194"/>
      <c r="K328" s="1194"/>
    </row>
    <row r="329" spans="1:11" s="1218" customFormat="1">
      <c r="A329" s="1194"/>
      <c r="B329" s="1216"/>
      <c r="C329" s="1252"/>
      <c r="E329" s="1194"/>
      <c r="F329" s="1194"/>
      <c r="G329" s="1194"/>
      <c r="H329" s="1194"/>
      <c r="I329" s="1194"/>
      <c r="J329" s="1194"/>
      <c r="K329" s="1194"/>
    </row>
    <row r="330" spans="1:11" s="1218" customFormat="1">
      <c r="A330" s="1194"/>
      <c r="B330" s="1216"/>
      <c r="C330" s="1252"/>
      <c r="E330" s="1194"/>
      <c r="F330" s="1194"/>
      <c r="G330" s="1194"/>
      <c r="H330" s="1194"/>
      <c r="I330" s="1194"/>
      <c r="J330" s="1194"/>
      <c r="K330" s="1194"/>
    </row>
    <row r="331" spans="1:11" s="1218" customFormat="1">
      <c r="A331" s="1194"/>
      <c r="B331" s="1216"/>
      <c r="C331" s="1252"/>
      <c r="E331" s="1194"/>
      <c r="F331" s="1194"/>
      <c r="G331" s="1194"/>
      <c r="H331" s="1194"/>
      <c r="I331" s="1194"/>
      <c r="J331" s="1194"/>
      <c r="K331" s="1194"/>
    </row>
    <row r="332" spans="1:11" s="1218" customFormat="1">
      <c r="A332" s="1194"/>
      <c r="B332" s="1216"/>
      <c r="C332" s="1252"/>
      <c r="E332" s="1194"/>
      <c r="F332" s="1194"/>
      <c r="G332" s="1194"/>
      <c r="H332" s="1194"/>
      <c r="I332" s="1194"/>
      <c r="J332" s="1194"/>
      <c r="K332" s="1194"/>
    </row>
    <row r="333" spans="1:11" s="1218" customFormat="1">
      <c r="A333" s="1194"/>
      <c r="B333" s="1216"/>
      <c r="C333" s="1252"/>
      <c r="E333" s="1194"/>
      <c r="F333" s="1194"/>
      <c r="G333" s="1194"/>
      <c r="H333" s="1194"/>
      <c r="I333" s="1194"/>
      <c r="J333" s="1194"/>
      <c r="K333" s="1194"/>
    </row>
    <row r="334" spans="1:11" s="1218" customFormat="1">
      <c r="A334" s="1194"/>
      <c r="B334" s="1216"/>
      <c r="C334" s="1252"/>
      <c r="E334" s="1194"/>
      <c r="F334" s="1194"/>
      <c r="G334" s="1194"/>
      <c r="H334" s="1194"/>
      <c r="I334" s="1194"/>
      <c r="J334" s="1194"/>
      <c r="K334" s="1194"/>
    </row>
    <row r="335" spans="1:11" s="1218" customFormat="1">
      <c r="A335" s="1194"/>
      <c r="B335" s="1216"/>
      <c r="C335" s="1252"/>
      <c r="E335" s="1194"/>
      <c r="F335" s="1194"/>
      <c r="G335" s="1194"/>
      <c r="H335" s="1194"/>
      <c r="I335" s="1194"/>
      <c r="J335" s="1194"/>
      <c r="K335" s="1194"/>
    </row>
    <row r="336" spans="1:11" s="1218" customFormat="1">
      <c r="A336" s="1194"/>
      <c r="B336" s="1216"/>
      <c r="C336" s="1252"/>
      <c r="E336" s="1194"/>
      <c r="F336" s="1194"/>
      <c r="G336" s="1194"/>
      <c r="H336" s="1194"/>
      <c r="I336" s="1194"/>
      <c r="J336" s="1194"/>
      <c r="K336" s="1194"/>
    </row>
    <row r="337" spans="1:11" s="1218" customFormat="1">
      <c r="A337" s="1194"/>
      <c r="B337" s="1216"/>
      <c r="C337" s="1252"/>
      <c r="E337" s="1194"/>
      <c r="F337" s="1194"/>
      <c r="G337" s="1194"/>
      <c r="H337" s="1194"/>
      <c r="I337" s="1194"/>
      <c r="J337" s="1194"/>
      <c r="K337" s="1194"/>
    </row>
    <row r="338" spans="1:11" s="1218" customFormat="1">
      <c r="A338" s="1194"/>
      <c r="B338" s="1216"/>
      <c r="C338" s="1252"/>
      <c r="E338" s="1194"/>
      <c r="F338" s="1194"/>
      <c r="G338" s="1194"/>
      <c r="H338" s="1194"/>
      <c r="I338" s="1194"/>
      <c r="J338" s="1194"/>
      <c r="K338" s="1194"/>
    </row>
    <row r="339" spans="1:11" s="1218" customFormat="1">
      <c r="A339" s="1194"/>
      <c r="B339" s="1216"/>
      <c r="C339" s="1252"/>
      <c r="E339" s="1194"/>
      <c r="F339" s="1194"/>
      <c r="G339" s="1194"/>
      <c r="H339" s="1194"/>
      <c r="I339" s="1194"/>
      <c r="J339" s="1194"/>
      <c r="K339" s="1194"/>
    </row>
    <row r="340" spans="1:11" s="1218" customFormat="1">
      <c r="A340" s="1194"/>
      <c r="B340" s="1216"/>
      <c r="C340" s="1252"/>
      <c r="E340" s="1194"/>
      <c r="F340" s="1194"/>
      <c r="G340" s="1194"/>
      <c r="H340" s="1194"/>
      <c r="I340" s="1194"/>
      <c r="J340" s="1194"/>
      <c r="K340" s="1194"/>
    </row>
    <row r="341" spans="1:11" s="1218" customFormat="1">
      <c r="A341" s="1194"/>
      <c r="B341" s="1216"/>
      <c r="C341" s="1252"/>
      <c r="E341" s="1194"/>
      <c r="F341" s="1194"/>
      <c r="G341" s="1194"/>
      <c r="H341" s="1194"/>
      <c r="I341" s="1194"/>
      <c r="J341" s="1194"/>
      <c r="K341" s="1194"/>
    </row>
    <row r="342" spans="1:11" s="1218" customFormat="1">
      <c r="A342" s="1194"/>
      <c r="B342" s="1216"/>
      <c r="C342" s="1252"/>
      <c r="E342" s="1194"/>
      <c r="F342" s="1194"/>
      <c r="G342" s="1194"/>
      <c r="H342" s="1194"/>
      <c r="I342" s="1194"/>
      <c r="J342" s="1194"/>
      <c r="K342" s="1194"/>
    </row>
    <row r="343" spans="1:11" s="1218" customFormat="1">
      <c r="A343" s="1194"/>
      <c r="B343" s="1216"/>
      <c r="C343" s="1252"/>
      <c r="E343" s="1194"/>
      <c r="F343" s="1194"/>
      <c r="G343" s="1194"/>
      <c r="H343" s="1194"/>
      <c r="I343" s="1194"/>
      <c r="J343" s="1194"/>
      <c r="K343" s="1194"/>
    </row>
    <row r="344" spans="1:11" s="1218" customFormat="1">
      <c r="A344" s="1194"/>
      <c r="B344" s="1216"/>
      <c r="C344" s="1252"/>
      <c r="E344" s="1194"/>
      <c r="F344" s="1194"/>
      <c r="G344" s="1194"/>
      <c r="H344" s="1194"/>
      <c r="I344" s="1194"/>
      <c r="J344" s="1194"/>
      <c r="K344" s="1194"/>
    </row>
    <row r="345" spans="1:11" s="1218" customFormat="1">
      <c r="A345" s="1194"/>
      <c r="B345" s="1216"/>
      <c r="C345" s="1252"/>
      <c r="E345" s="1194"/>
      <c r="F345" s="1194"/>
      <c r="G345" s="1194"/>
      <c r="H345" s="1194"/>
      <c r="I345" s="1194"/>
      <c r="J345" s="1194"/>
      <c r="K345" s="1194"/>
    </row>
    <row r="346" spans="1:11" s="1218" customFormat="1">
      <c r="A346" s="1194"/>
      <c r="B346" s="1216"/>
      <c r="C346" s="1252"/>
      <c r="E346" s="1194"/>
      <c r="F346" s="1194"/>
      <c r="G346" s="1194"/>
      <c r="H346" s="1194"/>
      <c r="I346" s="1194"/>
      <c r="J346" s="1194"/>
      <c r="K346" s="1194"/>
    </row>
    <row r="347" spans="1:11" s="1218" customFormat="1">
      <c r="A347" s="1194"/>
      <c r="B347" s="1216"/>
      <c r="C347" s="1252"/>
      <c r="E347" s="1194"/>
      <c r="F347" s="1194"/>
      <c r="G347" s="1194"/>
      <c r="H347" s="1194"/>
      <c r="I347" s="1194"/>
      <c r="J347" s="1194"/>
      <c r="K347" s="1194"/>
    </row>
    <row r="348" spans="1:11" s="1218" customFormat="1">
      <c r="A348" s="1194"/>
      <c r="B348" s="1216"/>
      <c r="C348" s="1252"/>
      <c r="E348" s="1194"/>
      <c r="F348" s="1194"/>
      <c r="G348" s="1194"/>
      <c r="H348" s="1194"/>
      <c r="I348" s="1194"/>
      <c r="J348" s="1194"/>
      <c r="K348" s="1194"/>
    </row>
    <row r="349" spans="1:11" s="1218" customFormat="1">
      <c r="A349" s="1194"/>
      <c r="B349" s="1216"/>
      <c r="C349" s="1252"/>
      <c r="E349" s="1194"/>
      <c r="F349" s="1194"/>
      <c r="G349" s="1194"/>
      <c r="H349" s="1194"/>
      <c r="I349" s="1194"/>
      <c r="J349" s="1194"/>
      <c r="K349" s="1194"/>
    </row>
    <row r="350" spans="1:11" s="1218" customFormat="1">
      <c r="A350" s="1194"/>
      <c r="B350" s="1216"/>
      <c r="C350" s="1252"/>
      <c r="E350" s="1194"/>
      <c r="F350" s="1194"/>
      <c r="G350" s="1194"/>
      <c r="H350" s="1194"/>
      <c r="I350" s="1194"/>
      <c r="J350" s="1194"/>
      <c r="K350" s="1194"/>
    </row>
    <row r="351" spans="1:11" s="1218" customFormat="1">
      <c r="A351" s="1194"/>
      <c r="B351" s="1216"/>
      <c r="C351" s="1252"/>
      <c r="E351" s="1194"/>
      <c r="F351" s="1194"/>
      <c r="G351" s="1194"/>
      <c r="H351" s="1194"/>
      <c r="I351" s="1194"/>
      <c r="J351" s="1194"/>
      <c r="K351" s="1194"/>
    </row>
    <row r="352" spans="1:11" s="1218" customFormat="1">
      <c r="A352" s="1194"/>
      <c r="B352" s="1216"/>
      <c r="C352" s="1252"/>
      <c r="E352" s="1194"/>
      <c r="F352" s="1194"/>
      <c r="G352" s="1194"/>
      <c r="H352" s="1194"/>
      <c r="I352" s="1194"/>
      <c r="J352" s="1194"/>
      <c r="K352" s="1194"/>
    </row>
    <row r="353" spans="1:11" s="1218" customFormat="1">
      <c r="A353" s="1194"/>
      <c r="B353" s="1216"/>
      <c r="C353" s="1252"/>
      <c r="E353" s="1194"/>
      <c r="F353" s="1194"/>
      <c r="G353" s="1194"/>
      <c r="H353" s="1194"/>
      <c r="I353" s="1194"/>
      <c r="J353" s="1194"/>
      <c r="K353" s="1194"/>
    </row>
    <row r="354" spans="1:11" s="1218" customFormat="1">
      <c r="A354" s="1194"/>
      <c r="B354" s="1216"/>
      <c r="C354" s="1252"/>
      <c r="E354" s="1194"/>
      <c r="F354" s="1194"/>
      <c r="G354" s="1194"/>
      <c r="H354" s="1194"/>
      <c r="I354" s="1194"/>
      <c r="J354" s="1194"/>
      <c r="K354" s="1194"/>
    </row>
    <row r="355" spans="1:11" s="1218" customFormat="1">
      <c r="A355" s="1194"/>
      <c r="B355" s="1216"/>
      <c r="C355" s="1252"/>
      <c r="E355" s="1194"/>
      <c r="F355" s="1194"/>
      <c r="G355" s="1194"/>
      <c r="H355" s="1194"/>
      <c r="I355" s="1194"/>
      <c r="J355" s="1194"/>
      <c r="K355" s="1194"/>
    </row>
    <row r="356" spans="1:11" s="1218" customFormat="1">
      <c r="A356" s="1194"/>
      <c r="B356" s="1216"/>
      <c r="C356" s="1252"/>
      <c r="E356" s="1194"/>
      <c r="F356" s="1194"/>
      <c r="G356" s="1194"/>
      <c r="H356" s="1194"/>
      <c r="I356" s="1194"/>
      <c r="J356" s="1194"/>
      <c r="K356" s="1194"/>
    </row>
    <row r="357" spans="1:11" s="1218" customFormat="1">
      <c r="A357" s="1194"/>
      <c r="B357" s="1216"/>
      <c r="C357" s="1252"/>
      <c r="E357" s="1194"/>
      <c r="F357" s="1194"/>
      <c r="G357" s="1194"/>
      <c r="H357" s="1194"/>
      <c r="I357" s="1194"/>
      <c r="J357" s="1194"/>
      <c r="K357" s="1194"/>
    </row>
    <row r="358" spans="1:11" s="1218" customFormat="1">
      <c r="A358" s="1194"/>
      <c r="B358" s="1216"/>
      <c r="C358" s="1252"/>
      <c r="E358" s="1194"/>
      <c r="F358" s="1194"/>
      <c r="G358" s="1194"/>
      <c r="H358" s="1194"/>
      <c r="I358" s="1194"/>
      <c r="J358" s="1194"/>
      <c r="K358" s="1194"/>
    </row>
    <row r="359" spans="1:11" s="1218" customFormat="1">
      <c r="A359" s="1194"/>
      <c r="B359" s="1216"/>
      <c r="C359" s="1252"/>
      <c r="E359" s="1194"/>
      <c r="F359" s="1194"/>
      <c r="G359" s="1194"/>
      <c r="H359" s="1194"/>
      <c r="I359" s="1194"/>
      <c r="J359" s="1194"/>
      <c r="K359" s="1194"/>
    </row>
    <row r="360" spans="1:11" s="1218" customFormat="1">
      <c r="A360" s="1194"/>
      <c r="B360" s="1216"/>
      <c r="C360" s="1252"/>
      <c r="E360" s="1194"/>
      <c r="F360" s="1194"/>
      <c r="G360" s="1194"/>
      <c r="H360" s="1194"/>
      <c r="I360" s="1194"/>
      <c r="J360" s="1194"/>
      <c r="K360" s="1194"/>
    </row>
    <row r="361" spans="1:11" s="1218" customFormat="1">
      <c r="A361" s="1194"/>
      <c r="B361" s="1216"/>
      <c r="C361" s="1252"/>
      <c r="E361" s="1194"/>
      <c r="F361" s="1194"/>
      <c r="G361" s="1194"/>
      <c r="H361" s="1194"/>
      <c r="I361" s="1194"/>
      <c r="J361" s="1194"/>
      <c r="K361" s="1194"/>
    </row>
    <row r="362" spans="1:11" s="1218" customFormat="1">
      <c r="A362" s="1194"/>
      <c r="B362" s="1216"/>
      <c r="C362" s="1252"/>
      <c r="E362" s="1194"/>
      <c r="F362" s="1194"/>
      <c r="G362" s="1194"/>
      <c r="H362" s="1194"/>
      <c r="I362" s="1194"/>
      <c r="J362" s="1194"/>
      <c r="K362" s="1194"/>
    </row>
    <row r="363" spans="1:11" s="1218" customFormat="1">
      <c r="A363" s="1194"/>
      <c r="B363" s="1216"/>
      <c r="C363" s="1252"/>
      <c r="E363" s="1194"/>
      <c r="F363" s="1194"/>
      <c r="G363" s="1194"/>
      <c r="H363" s="1194"/>
      <c r="I363" s="1194"/>
      <c r="J363" s="1194"/>
      <c r="K363" s="1194"/>
    </row>
    <row r="364" spans="1:11" s="1218" customFormat="1">
      <c r="A364" s="1194"/>
      <c r="B364" s="1216"/>
      <c r="C364" s="1252"/>
      <c r="E364" s="1194"/>
      <c r="F364" s="1194"/>
      <c r="G364" s="1194"/>
      <c r="H364" s="1194"/>
      <c r="I364" s="1194"/>
      <c r="J364" s="1194"/>
      <c r="K364" s="1194"/>
    </row>
    <row r="365" spans="1:11" s="1218" customFormat="1">
      <c r="A365" s="1194"/>
      <c r="B365" s="1216"/>
      <c r="C365" s="1252"/>
      <c r="E365" s="1194"/>
      <c r="F365" s="1194"/>
      <c r="G365" s="1194"/>
      <c r="H365" s="1194"/>
      <c r="I365" s="1194"/>
      <c r="J365" s="1194"/>
      <c r="K365" s="1194"/>
    </row>
    <row r="366" spans="1:11" s="1218" customFormat="1">
      <c r="A366" s="1194"/>
      <c r="B366" s="1216"/>
      <c r="C366" s="1252"/>
      <c r="E366" s="1194"/>
      <c r="F366" s="1194"/>
      <c r="G366" s="1194"/>
      <c r="H366" s="1194"/>
      <c r="I366" s="1194"/>
      <c r="J366" s="1194"/>
      <c r="K366" s="1194"/>
    </row>
    <row r="367" spans="1:11" s="1218" customFormat="1">
      <c r="A367" s="1194"/>
      <c r="B367" s="1216"/>
      <c r="C367" s="1252"/>
      <c r="E367" s="1194"/>
      <c r="F367" s="1194"/>
      <c r="G367" s="1194"/>
      <c r="H367" s="1194"/>
      <c r="I367" s="1194"/>
      <c r="J367" s="1194"/>
      <c r="K367" s="1194"/>
    </row>
    <row r="368" spans="1:11" s="1218" customFormat="1">
      <c r="A368" s="1194"/>
      <c r="B368" s="1216"/>
      <c r="C368" s="1252"/>
      <c r="E368" s="1194"/>
      <c r="F368" s="1194"/>
      <c r="G368" s="1194"/>
      <c r="H368" s="1194"/>
      <c r="I368" s="1194"/>
      <c r="J368" s="1194"/>
      <c r="K368" s="1194"/>
    </row>
    <row r="369" spans="1:11" s="1218" customFormat="1">
      <c r="A369" s="1194"/>
      <c r="B369" s="1216"/>
      <c r="C369" s="1252"/>
      <c r="E369" s="1194"/>
      <c r="F369" s="1194"/>
      <c r="G369" s="1194"/>
      <c r="H369" s="1194"/>
      <c r="I369" s="1194"/>
      <c r="J369" s="1194"/>
      <c r="K369" s="1194"/>
    </row>
    <row r="370" spans="1:11" s="1218" customFormat="1">
      <c r="A370" s="1194"/>
      <c r="B370" s="1216"/>
      <c r="C370" s="1252"/>
      <c r="E370" s="1194"/>
      <c r="F370" s="1194"/>
      <c r="G370" s="1194"/>
      <c r="H370" s="1194"/>
      <c r="I370" s="1194"/>
      <c r="J370" s="1194"/>
      <c r="K370" s="1194"/>
    </row>
    <row r="371" spans="1:11" s="1218" customFormat="1">
      <c r="A371" s="1194"/>
      <c r="B371" s="1216"/>
      <c r="C371" s="1252"/>
      <c r="E371" s="1194"/>
      <c r="F371" s="1194"/>
      <c r="G371" s="1194"/>
      <c r="H371" s="1194"/>
      <c r="I371" s="1194"/>
      <c r="J371" s="1194"/>
      <c r="K371" s="1194"/>
    </row>
    <row r="372" spans="1:11" s="1218" customFormat="1">
      <c r="A372" s="1194"/>
      <c r="B372" s="1216"/>
      <c r="C372" s="1252"/>
      <c r="E372" s="1194"/>
      <c r="F372" s="1194"/>
      <c r="G372" s="1194"/>
      <c r="H372" s="1194"/>
      <c r="I372" s="1194"/>
      <c r="J372" s="1194"/>
      <c r="K372" s="1194"/>
    </row>
    <row r="373" spans="1:11" s="1218" customFormat="1">
      <c r="A373" s="1194"/>
      <c r="B373" s="1216"/>
      <c r="C373" s="1252"/>
      <c r="E373" s="1194"/>
      <c r="F373" s="1194"/>
      <c r="G373" s="1194"/>
      <c r="H373" s="1194"/>
      <c r="I373" s="1194"/>
      <c r="J373" s="1194"/>
      <c r="K373" s="1194"/>
    </row>
    <row r="374" spans="1:11" s="1218" customFormat="1">
      <c r="A374" s="1194"/>
      <c r="B374" s="1216"/>
      <c r="C374" s="1252"/>
      <c r="E374" s="1194"/>
      <c r="F374" s="1194"/>
      <c r="G374" s="1194"/>
      <c r="H374" s="1194"/>
      <c r="I374" s="1194"/>
      <c r="J374" s="1194"/>
      <c r="K374" s="1194"/>
    </row>
    <row r="375" spans="1:11" s="1218" customFormat="1">
      <c r="A375" s="1194"/>
      <c r="B375" s="1216"/>
      <c r="C375" s="1252"/>
      <c r="E375" s="1194"/>
      <c r="F375" s="1194"/>
      <c r="G375" s="1194"/>
      <c r="H375" s="1194"/>
      <c r="I375" s="1194"/>
      <c r="J375" s="1194"/>
      <c r="K375" s="1194"/>
    </row>
    <row r="376" spans="1:11" s="1218" customFormat="1">
      <c r="A376" s="1194"/>
      <c r="B376" s="1216"/>
      <c r="C376" s="1252"/>
      <c r="E376" s="1194"/>
      <c r="F376" s="1194"/>
      <c r="G376" s="1194"/>
      <c r="H376" s="1194"/>
      <c r="I376" s="1194"/>
      <c r="J376" s="1194"/>
      <c r="K376" s="1194"/>
    </row>
    <row r="377" spans="1:11" s="1218" customFormat="1">
      <c r="A377" s="1194"/>
      <c r="B377" s="1216"/>
      <c r="C377" s="1252"/>
      <c r="E377" s="1194"/>
      <c r="F377" s="1194"/>
      <c r="G377" s="1194"/>
      <c r="H377" s="1194"/>
      <c r="I377" s="1194"/>
      <c r="J377" s="1194"/>
      <c r="K377" s="1194"/>
    </row>
    <row r="378" spans="1:11" s="1218" customFormat="1">
      <c r="A378" s="1194"/>
      <c r="B378" s="1216"/>
      <c r="C378" s="1252"/>
      <c r="E378" s="1194"/>
      <c r="F378" s="1194"/>
      <c r="G378" s="1194"/>
      <c r="H378" s="1194"/>
      <c r="I378" s="1194"/>
      <c r="J378" s="1194"/>
      <c r="K378" s="1194"/>
    </row>
    <row r="379" spans="1:11" s="1218" customFormat="1">
      <c r="A379" s="1194"/>
      <c r="B379" s="1216"/>
      <c r="C379" s="1252"/>
      <c r="E379" s="1194"/>
      <c r="F379" s="1194"/>
      <c r="G379" s="1194"/>
      <c r="H379" s="1194"/>
      <c r="I379" s="1194"/>
      <c r="J379" s="1194"/>
      <c r="K379" s="1194"/>
    </row>
    <row r="380" spans="1:11" s="1218" customFormat="1">
      <c r="A380" s="1194"/>
      <c r="B380" s="1216"/>
      <c r="C380" s="1252"/>
      <c r="E380" s="1194"/>
      <c r="F380" s="1194"/>
      <c r="G380" s="1194"/>
      <c r="H380" s="1194"/>
      <c r="I380" s="1194"/>
      <c r="J380" s="1194"/>
      <c r="K380" s="1194"/>
    </row>
    <row r="381" spans="1:11" s="1218" customFormat="1">
      <c r="A381" s="1194"/>
      <c r="B381" s="1216"/>
      <c r="C381" s="1252"/>
      <c r="E381" s="1194"/>
      <c r="F381" s="1194"/>
      <c r="G381" s="1194"/>
      <c r="H381" s="1194"/>
      <c r="I381" s="1194"/>
      <c r="J381" s="1194"/>
      <c r="K381" s="1194"/>
    </row>
    <row r="382" spans="1:11" s="1218" customFormat="1">
      <c r="A382" s="1194"/>
      <c r="B382" s="1216"/>
      <c r="C382" s="1252"/>
      <c r="E382" s="1194"/>
      <c r="F382" s="1194"/>
      <c r="G382" s="1194"/>
      <c r="H382" s="1194"/>
      <c r="I382" s="1194"/>
      <c r="J382" s="1194"/>
      <c r="K382" s="1194"/>
    </row>
    <row r="383" spans="1:11" s="1218" customFormat="1">
      <c r="A383" s="1194"/>
      <c r="B383" s="1216"/>
      <c r="C383" s="1252"/>
      <c r="E383" s="1194"/>
      <c r="F383" s="1194"/>
      <c r="G383" s="1194"/>
      <c r="H383" s="1194"/>
      <c r="I383" s="1194"/>
      <c r="J383" s="1194"/>
      <c r="K383" s="1194"/>
    </row>
    <row r="384" spans="1:11" s="1218" customFormat="1">
      <c r="A384" s="1194"/>
      <c r="B384" s="1216"/>
      <c r="C384" s="1252"/>
      <c r="E384" s="1194"/>
      <c r="F384" s="1194"/>
      <c r="G384" s="1194"/>
      <c r="H384" s="1194"/>
      <c r="I384" s="1194"/>
      <c r="J384" s="1194"/>
      <c r="K384" s="1194"/>
    </row>
    <row r="385" spans="1:11" s="1218" customFormat="1">
      <c r="A385" s="1194"/>
      <c r="B385" s="1216"/>
      <c r="C385" s="1252"/>
      <c r="E385" s="1194"/>
      <c r="F385" s="1194"/>
      <c r="G385" s="1194"/>
      <c r="H385" s="1194"/>
      <c r="I385" s="1194"/>
      <c r="J385" s="1194"/>
      <c r="K385" s="1194"/>
    </row>
    <row r="386" spans="1:11" s="1218" customFormat="1">
      <c r="A386" s="1194"/>
      <c r="B386" s="1216"/>
      <c r="C386" s="1252"/>
      <c r="E386" s="1194"/>
      <c r="F386" s="1194"/>
      <c r="G386" s="1194"/>
      <c r="H386" s="1194"/>
      <c r="I386" s="1194"/>
      <c r="J386" s="1194"/>
      <c r="K386" s="1194"/>
    </row>
    <row r="387" spans="1:11" s="1218" customFormat="1">
      <c r="A387" s="1194"/>
      <c r="B387" s="1216"/>
      <c r="C387" s="1252"/>
      <c r="E387" s="1194"/>
      <c r="F387" s="1194"/>
      <c r="G387" s="1194"/>
      <c r="H387" s="1194"/>
      <c r="I387" s="1194"/>
      <c r="J387" s="1194"/>
      <c r="K387" s="1194"/>
    </row>
    <row r="388" spans="1:11" s="1218" customFormat="1">
      <c r="A388" s="1194"/>
      <c r="B388" s="1216"/>
      <c r="C388" s="1252"/>
      <c r="E388" s="1194"/>
      <c r="F388" s="1194"/>
      <c r="G388" s="1194"/>
      <c r="H388" s="1194"/>
      <c r="I388" s="1194"/>
      <c r="J388" s="1194"/>
      <c r="K388" s="1194"/>
    </row>
    <row r="389" spans="1:11" s="1218" customFormat="1">
      <c r="A389" s="1194"/>
      <c r="B389" s="1216"/>
      <c r="C389" s="1252"/>
      <c r="E389" s="1194"/>
      <c r="F389" s="1194"/>
      <c r="G389" s="1194"/>
      <c r="H389" s="1194"/>
      <c r="I389" s="1194"/>
      <c r="J389" s="1194"/>
      <c r="K389" s="1194"/>
    </row>
    <row r="390" spans="1:11" s="1218" customFormat="1">
      <c r="A390" s="1194"/>
      <c r="B390" s="1216"/>
      <c r="C390" s="1252"/>
      <c r="E390" s="1194"/>
      <c r="F390" s="1194"/>
      <c r="G390" s="1194"/>
      <c r="H390" s="1194"/>
      <c r="I390" s="1194"/>
      <c r="J390" s="1194"/>
      <c r="K390" s="1194"/>
    </row>
    <row r="391" spans="1:11" s="1218" customFormat="1">
      <c r="A391" s="1194"/>
      <c r="B391" s="1216"/>
      <c r="C391" s="1252"/>
      <c r="E391" s="1194"/>
      <c r="F391" s="1194"/>
      <c r="G391" s="1194"/>
      <c r="H391" s="1194"/>
      <c r="I391" s="1194"/>
      <c r="J391" s="1194"/>
      <c r="K391" s="1194"/>
    </row>
    <row r="392" spans="1:11" s="1218" customFormat="1">
      <c r="A392" s="1194"/>
      <c r="B392" s="1216"/>
      <c r="C392" s="1252"/>
      <c r="E392" s="1194"/>
      <c r="F392" s="1194"/>
      <c r="G392" s="1194"/>
      <c r="H392" s="1194"/>
      <c r="I392" s="1194"/>
      <c r="J392" s="1194"/>
      <c r="K392" s="1194"/>
    </row>
    <row r="393" spans="1:11" s="1218" customFormat="1">
      <c r="A393" s="1194"/>
      <c r="B393" s="1216"/>
      <c r="C393" s="1252"/>
      <c r="E393" s="1194"/>
      <c r="F393" s="1194"/>
      <c r="G393" s="1194"/>
      <c r="H393" s="1194"/>
      <c r="I393" s="1194"/>
      <c r="J393" s="1194"/>
      <c r="K393" s="1194"/>
    </row>
    <row r="394" spans="1:11" s="1218" customFormat="1">
      <c r="A394" s="1194"/>
      <c r="B394" s="1216"/>
      <c r="C394" s="1252"/>
      <c r="E394" s="1194"/>
      <c r="F394" s="1194"/>
      <c r="G394" s="1194"/>
      <c r="H394" s="1194"/>
      <c r="I394" s="1194"/>
      <c r="J394" s="1194"/>
      <c r="K394" s="1194"/>
    </row>
    <row r="395" spans="1:11" s="1218" customFormat="1">
      <c r="A395" s="1194"/>
      <c r="B395" s="1216"/>
      <c r="C395" s="1252"/>
      <c r="E395" s="1194"/>
      <c r="F395" s="1194"/>
      <c r="G395" s="1194"/>
      <c r="H395" s="1194"/>
      <c r="I395" s="1194"/>
      <c r="J395" s="1194"/>
      <c r="K395" s="1194"/>
    </row>
    <row r="396" spans="1:11" s="1218" customFormat="1">
      <c r="A396" s="1194"/>
      <c r="B396" s="1216"/>
      <c r="C396" s="1252"/>
      <c r="E396" s="1194"/>
      <c r="F396" s="1194"/>
      <c r="G396" s="1194"/>
      <c r="H396" s="1194"/>
      <c r="I396" s="1194"/>
      <c r="J396" s="1194"/>
      <c r="K396" s="1194"/>
    </row>
    <row r="397" spans="1:11" s="1218" customFormat="1">
      <c r="A397" s="1194"/>
      <c r="B397" s="1216"/>
      <c r="C397" s="1252"/>
      <c r="E397" s="1194"/>
      <c r="F397" s="1194"/>
      <c r="G397" s="1194"/>
      <c r="H397" s="1194"/>
      <c r="I397" s="1194"/>
      <c r="J397" s="1194"/>
      <c r="K397" s="1194"/>
    </row>
    <row r="398" spans="1:11" s="1218" customFormat="1">
      <c r="A398" s="1194"/>
      <c r="B398" s="1216"/>
      <c r="C398" s="1252"/>
      <c r="E398" s="1194"/>
      <c r="F398" s="1194"/>
      <c r="G398" s="1194"/>
      <c r="H398" s="1194"/>
      <c r="I398" s="1194"/>
      <c r="J398" s="1194"/>
      <c r="K398" s="1194"/>
    </row>
    <row r="399" spans="1:11" s="1218" customFormat="1">
      <c r="A399" s="1194"/>
      <c r="B399" s="1216"/>
      <c r="C399" s="1252"/>
      <c r="E399" s="1194"/>
      <c r="F399" s="1194"/>
      <c r="G399" s="1194"/>
      <c r="H399" s="1194"/>
      <c r="I399" s="1194"/>
      <c r="J399" s="1194"/>
      <c r="K399" s="1194"/>
    </row>
    <row r="400" spans="1:11" s="1218" customFormat="1">
      <c r="A400" s="1194"/>
      <c r="B400" s="1216"/>
      <c r="C400" s="1252"/>
      <c r="E400" s="1194"/>
      <c r="F400" s="1194"/>
      <c r="G400" s="1194"/>
      <c r="H400" s="1194"/>
      <c r="I400" s="1194"/>
      <c r="J400" s="1194"/>
      <c r="K400" s="1194"/>
    </row>
    <row r="401" spans="1:11" s="1218" customFormat="1">
      <c r="A401" s="1194"/>
      <c r="B401" s="1216"/>
      <c r="C401" s="1252"/>
      <c r="E401" s="1194"/>
      <c r="F401" s="1194"/>
      <c r="G401" s="1194"/>
      <c r="H401" s="1194"/>
      <c r="I401" s="1194"/>
      <c r="J401" s="1194"/>
      <c r="K401" s="1194"/>
    </row>
    <row r="402" spans="1:11" s="1218" customFormat="1">
      <c r="A402" s="1194"/>
      <c r="B402" s="1216"/>
      <c r="C402" s="1252"/>
      <c r="E402" s="1194"/>
      <c r="F402" s="1194"/>
      <c r="G402" s="1194"/>
      <c r="H402" s="1194"/>
      <c r="I402" s="1194"/>
      <c r="J402" s="1194"/>
      <c r="K402" s="1194"/>
    </row>
    <row r="403" spans="1:11" s="1218" customFormat="1">
      <c r="A403" s="1194"/>
      <c r="B403" s="1216"/>
      <c r="C403" s="1252"/>
      <c r="E403" s="1194"/>
      <c r="F403" s="1194"/>
      <c r="G403" s="1194"/>
      <c r="H403" s="1194"/>
      <c r="I403" s="1194"/>
      <c r="J403" s="1194"/>
      <c r="K403" s="1194"/>
    </row>
    <row r="404" spans="1:11" s="1218" customFormat="1">
      <c r="A404" s="1194"/>
      <c r="B404" s="1216"/>
      <c r="C404" s="1252"/>
      <c r="E404" s="1194"/>
      <c r="F404" s="1194"/>
      <c r="G404" s="1194"/>
      <c r="H404" s="1194"/>
      <c r="I404" s="1194"/>
      <c r="J404" s="1194"/>
      <c r="K404" s="1194"/>
    </row>
    <row r="405" spans="1:11" s="1218" customFormat="1">
      <c r="A405" s="1194"/>
      <c r="B405" s="1216"/>
      <c r="C405" s="1252"/>
      <c r="E405" s="1194"/>
      <c r="F405" s="1194"/>
      <c r="G405" s="1194"/>
      <c r="H405" s="1194"/>
      <c r="I405" s="1194"/>
      <c r="J405" s="1194"/>
      <c r="K405" s="1194"/>
    </row>
    <row r="406" spans="1:11" s="1218" customFormat="1">
      <c r="A406" s="1194"/>
      <c r="B406" s="1216"/>
      <c r="C406" s="1252"/>
      <c r="E406" s="1194"/>
      <c r="F406" s="1194"/>
      <c r="G406" s="1194"/>
      <c r="H406" s="1194"/>
      <c r="I406" s="1194"/>
      <c r="J406" s="1194"/>
      <c r="K406" s="1194"/>
    </row>
    <row r="407" spans="1:11" s="1218" customFormat="1">
      <c r="A407" s="1194"/>
      <c r="B407" s="1216"/>
      <c r="C407" s="1252"/>
      <c r="E407" s="1194"/>
      <c r="F407" s="1194"/>
      <c r="G407" s="1194"/>
      <c r="H407" s="1194"/>
      <c r="I407" s="1194"/>
      <c r="J407" s="1194"/>
      <c r="K407" s="1194"/>
    </row>
    <row r="408" spans="1:11" s="1218" customFormat="1">
      <c r="A408" s="1194"/>
      <c r="B408" s="1216"/>
      <c r="C408" s="1252"/>
      <c r="E408" s="1194"/>
      <c r="F408" s="1194"/>
      <c r="G408" s="1194"/>
      <c r="H408" s="1194"/>
      <c r="I408" s="1194"/>
      <c r="J408" s="1194"/>
      <c r="K408" s="1194"/>
    </row>
    <row r="409" spans="1:11" s="1218" customFormat="1">
      <c r="A409" s="1194"/>
      <c r="B409" s="1216"/>
      <c r="C409" s="1252"/>
      <c r="E409" s="1194"/>
      <c r="F409" s="1194"/>
      <c r="G409" s="1194"/>
      <c r="H409" s="1194"/>
      <c r="I409" s="1194"/>
      <c r="J409" s="1194"/>
      <c r="K409" s="1194"/>
    </row>
    <row r="410" spans="1:11" s="1218" customFormat="1">
      <c r="A410" s="1194"/>
      <c r="B410" s="1216"/>
      <c r="C410" s="1252"/>
      <c r="E410" s="1194"/>
      <c r="F410" s="1194"/>
      <c r="G410" s="1194"/>
      <c r="H410" s="1194"/>
      <c r="I410" s="1194"/>
      <c r="J410" s="1194"/>
      <c r="K410" s="1194"/>
    </row>
    <row r="411" spans="1:11" s="1218" customFormat="1">
      <c r="A411" s="1194"/>
      <c r="B411" s="1216"/>
      <c r="C411" s="1252"/>
      <c r="E411" s="1194"/>
      <c r="F411" s="1194"/>
      <c r="G411" s="1194"/>
      <c r="H411" s="1194"/>
      <c r="I411" s="1194"/>
      <c r="J411" s="1194"/>
      <c r="K411" s="1194"/>
    </row>
    <row r="412" spans="1:11" s="1218" customFormat="1">
      <c r="A412" s="1194"/>
      <c r="B412" s="1216"/>
      <c r="C412" s="1252"/>
      <c r="E412" s="1194"/>
      <c r="F412" s="1194"/>
      <c r="G412" s="1194"/>
      <c r="H412" s="1194"/>
      <c r="I412" s="1194"/>
      <c r="J412" s="1194"/>
      <c r="K412" s="1194"/>
    </row>
    <row r="413" spans="1:11" s="1218" customFormat="1">
      <c r="A413" s="1194"/>
      <c r="B413" s="1216"/>
      <c r="C413" s="1252"/>
      <c r="E413" s="1194"/>
      <c r="F413" s="1194"/>
      <c r="G413" s="1194"/>
      <c r="H413" s="1194"/>
      <c r="I413" s="1194"/>
      <c r="J413" s="1194"/>
      <c r="K413" s="1194"/>
    </row>
    <row r="414" spans="1:11" s="1218" customFormat="1">
      <c r="A414" s="1194"/>
      <c r="B414" s="1216"/>
      <c r="C414" s="1252"/>
      <c r="E414" s="1194"/>
      <c r="F414" s="1194"/>
      <c r="G414" s="1194"/>
      <c r="H414" s="1194"/>
      <c r="I414" s="1194"/>
      <c r="J414" s="1194"/>
      <c r="K414" s="1194"/>
    </row>
    <row r="415" spans="1:11" s="1218" customFormat="1">
      <c r="A415" s="1194"/>
      <c r="B415" s="1216"/>
      <c r="C415" s="1252"/>
      <c r="E415" s="1194"/>
      <c r="F415" s="1194"/>
      <c r="G415" s="1194"/>
      <c r="H415" s="1194"/>
      <c r="I415" s="1194"/>
      <c r="J415" s="1194"/>
      <c r="K415" s="1194"/>
    </row>
    <row r="416" spans="1:11" s="1218" customFormat="1">
      <c r="A416" s="1194"/>
      <c r="B416" s="1216"/>
      <c r="C416" s="1252"/>
      <c r="E416" s="1194"/>
      <c r="F416" s="1194"/>
      <c r="G416" s="1194"/>
      <c r="H416" s="1194"/>
      <c r="I416" s="1194"/>
      <c r="J416" s="1194"/>
      <c r="K416" s="1194"/>
    </row>
    <row r="417" spans="1:11" s="1218" customFormat="1">
      <c r="A417" s="1194"/>
      <c r="B417" s="1216"/>
      <c r="C417" s="1252"/>
      <c r="E417" s="1194"/>
      <c r="F417" s="1194"/>
      <c r="G417" s="1194"/>
      <c r="H417" s="1194"/>
      <c r="I417" s="1194"/>
      <c r="J417" s="1194"/>
      <c r="K417" s="1194"/>
    </row>
    <row r="418" spans="1:11" s="1218" customFormat="1">
      <c r="A418" s="1194"/>
      <c r="B418" s="1216"/>
      <c r="C418" s="1252"/>
      <c r="E418" s="1194"/>
      <c r="F418" s="1194"/>
      <c r="G418" s="1194"/>
      <c r="H418" s="1194"/>
      <c r="I418" s="1194"/>
      <c r="J418" s="1194"/>
      <c r="K418" s="1194"/>
    </row>
    <row r="419" spans="1:11" s="1218" customFormat="1">
      <c r="A419" s="1194"/>
      <c r="B419" s="1216"/>
      <c r="C419" s="1252"/>
      <c r="E419" s="1194"/>
      <c r="F419" s="1194"/>
      <c r="G419" s="1194"/>
      <c r="H419" s="1194"/>
      <c r="I419" s="1194"/>
      <c r="J419" s="1194"/>
      <c r="K419" s="1194"/>
    </row>
    <row r="420" spans="1:11" s="1218" customFormat="1">
      <c r="A420" s="1194"/>
      <c r="B420" s="1216"/>
      <c r="C420" s="1252"/>
      <c r="E420" s="1194"/>
      <c r="F420" s="1194"/>
      <c r="G420" s="1194"/>
      <c r="H420" s="1194"/>
      <c r="I420" s="1194"/>
      <c r="J420" s="1194"/>
      <c r="K420" s="1194"/>
    </row>
    <row r="421" spans="1:11" s="1218" customFormat="1">
      <c r="A421" s="1194"/>
      <c r="B421" s="1216"/>
      <c r="C421" s="1252"/>
      <c r="E421" s="1194"/>
      <c r="F421" s="1194"/>
      <c r="G421" s="1194"/>
      <c r="H421" s="1194"/>
      <c r="I421" s="1194"/>
      <c r="J421" s="1194"/>
      <c r="K421" s="1194"/>
    </row>
    <row r="422" spans="1:11" s="1218" customFormat="1">
      <c r="A422" s="1194"/>
      <c r="B422" s="1216"/>
      <c r="C422" s="1252"/>
      <c r="E422" s="1194"/>
      <c r="F422" s="1194"/>
      <c r="G422" s="1194"/>
      <c r="H422" s="1194"/>
      <c r="I422" s="1194"/>
      <c r="J422" s="1194"/>
      <c r="K422" s="1194"/>
    </row>
    <row r="423" spans="1:11" s="1218" customFormat="1">
      <c r="A423" s="1194"/>
      <c r="B423" s="1216"/>
      <c r="C423" s="1252"/>
      <c r="E423" s="1194"/>
      <c r="F423" s="1194"/>
      <c r="G423" s="1194"/>
      <c r="H423" s="1194"/>
      <c r="I423" s="1194"/>
      <c r="J423" s="1194"/>
      <c r="K423" s="1194"/>
    </row>
    <row r="424" spans="1:11" s="1218" customFormat="1">
      <c r="A424" s="1194"/>
      <c r="B424" s="1216"/>
      <c r="C424" s="1252"/>
      <c r="E424" s="1194"/>
      <c r="F424" s="1194"/>
      <c r="G424" s="1194"/>
      <c r="H424" s="1194"/>
      <c r="I424" s="1194"/>
      <c r="J424" s="1194"/>
      <c r="K424" s="1194"/>
    </row>
    <row r="425" spans="1:11" s="1218" customFormat="1">
      <c r="A425" s="1194"/>
      <c r="B425" s="1216"/>
      <c r="C425" s="1252"/>
      <c r="E425" s="1194"/>
      <c r="F425" s="1194"/>
      <c r="G425" s="1194"/>
      <c r="H425" s="1194"/>
      <c r="I425" s="1194"/>
      <c r="J425" s="1194"/>
      <c r="K425" s="1194"/>
    </row>
    <row r="426" spans="1:11" s="1218" customFormat="1">
      <c r="A426" s="1194"/>
      <c r="B426" s="1216"/>
      <c r="C426" s="1252"/>
      <c r="E426" s="1194"/>
      <c r="F426" s="1194"/>
      <c r="G426" s="1194"/>
      <c r="H426" s="1194"/>
      <c r="I426" s="1194"/>
      <c r="J426" s="1194"/>
      <c r="K426" s="1194"/>
    </row>
    <row r="427" spans="1:11" s="1218" customFormat="1">
      <c r="A427" s="1194"/>
      <c r="B427" s="1216"/>
      <c r="C427" s="1252"/>
      <c r="E427" s="1194"/>
      <c r="F427" s="1194"/>
      <c r="G427" s="1194"/>
      <c r="H427" s="1194"/>
      <c r="I427" s="1194"/>
      <c r="J427" s="1194"/>
      <c r="K427" s="1194"/>
    </row>
    <row r="428" spans="1:11" s="1218" customFormat="1">
      <c r="A428" s="1194"/>
      <c r="B428" s="1216"/>
      <c r="C428" s="1252"/>
      <c r="E428" s="1194"/>
      <c r="F428" s="1194"/>
      <c r="G428" s="1194"/>
      <c r="H428" s="1194"/>
      <c r="I428" s="1194"/>
      <c r="J428" s="1194"/>
      <c r="K428" s="1194"/>
    </row>
    <row r="429" spans="1:11" s="1218" customFormat="1">
      <c r="A429" s="1194"/>
      <c r="B429" s="1216"/>
      <c r="C429" s="1252"/>
      <c r="E429" s="1194"/>
      <c r="F429" s="1194"/>
      <c r="G429" s="1194"/>
      <c r="H429" s="1194"/>
      <c r="I429" s="1194"/>
      <c r="J429" s="1194"/>
      <c r="K429" s="1194"/>
    </row>
    <row r="430" spans="1:11" s="1218" customFormat="1">
      <c r="A430" s="1194"/>
      <c r="B430" s="1216"/>
      <c r="C430" s="1252"/>
      <c r="E430" s="1194"/>
      <c r="F430" s="1194"/>
      <c r="G430" s="1194"/>
      <c r="H430" s="1194"/>
      <c r="I430" s="1194"/>
      <c r="J430" s="1194"/>
      <c r="K430" s="1194"/>
    </row>
    <row r="431" spans="1:11" s="1218" customFormat="1">
      <c r="A431" s="1194"/>
      <c r="B431" s="1216"/>
      <c r="C431" s="1252"/>
      <c r="E431" s="1194"/>
      <c r="F431" s="1194"/>
      <c r="G431" s="1194"/>
      <c r="H431" s="1194"/>
      <c r="I431" s="1194"/>
      <c r="J431" s="1194"/>
      <c r="K431" s="1194"/>
    </row>
    <row r="432" spans="1:11" s="1218" customFormat="1">
      <c r="A432" s="1194"/>
      <c r="B432" s="1216"/>
      <c r="C432" s="1252"/>
      <c r="E432" s="1194"/>
      <c r="F432" s="1194"/>
      <c r="G432" s="1194"/>
      <c r="H432" s="1194"/>
      <c r="I432" s="1194"/>
      <c r="J432" s="1194"/>
      <c r="K432" s="1194"/>
    </row>
    <row r="433" spans="1:11" s="1218" customFormat="1">
      <c r="A433" s="1194"/>
      <c r="B433" s="1216"/>
      <c r="C433" s="1252"/>
      <c r="E433" s="1194"/>
      <c r="F433" s="1194"/>
      <c r="G433" s="1194"/>
      <c r="H433" s="1194"/>
      <c r="I433" s="1194"/>
      <c r="J433" s="1194"/>
      <c r="K433" s="1194"/>
    </row>
    <row r="434" spans="1:11" s="1218" customFormat="1">
      <c r="A434" s="1194"/>
      <c r="B434" s="1216"/>
      <c r="C434" s="1252"/>
      <c r="E434" s="1194"/>
      <c r="F434" s="1194"/>
      <c r="G434" s="1194"/>
      <c r="H434" s="1194"/>
      <c r="I434" s="1194"/>
      <c r="J434" s="1194"/>
      <c r="K434" s="1194"/>
    </row>
    <row r="435" spans="1:11" s="1218" customFormat="1">
      <c r="A435" s="1194"/>
      <c r="B435" s="1216"/>
      <c r="C435" s="1252"/>
      <c r="E435" s="1194"/>
      <c r="F435" s="1194"/>
      <c r="G435" s="1194"/>
      <c r="H435" s="1194"/>
      <c r="I435" s="1194"/>
      <c r="J435" s="1194"/>
      <c r="K435" s="1194"/>
    </row>
    <row r="436" spans="1:11" s="1218" customFormat="1">
      <c r="A436" s="1194"/>
      <c r="B436" s="1216"/>
      <c r="C436" s="1252"/>
      <c r="E436" s="1194"/>
      <c r="F436" s="1194"/>
      <c r="G436" s="1194"/>
      <c r="H436" s="1194"/>
      <c r="I436" s="1194"/>
      <c r="J436" s="1194"/>
      <c r="K436" s="1194"/>
    </row>
    <row r="437" spans="1:11" s="1218" customFormat="1">
      <c r="A437" s="1194"/>
      <c r="B437" s="1216"/>
      <c r="C437" s="1252"/>
      <c r="E437" s="1194"/>
      <c r="F437" s="1194"/>
      <c r="G437" s="1194"/>
      <c r="H437" s="1194"/>
      <c r="I437" s="1194"/>
      <c r="J437" s="1194"/>
      <c r="K437" s="1194"/>
    </row>
    <row r="438" spans="1:11" s="1218" customFormat="1">
      <c r="A438" s="1194"/>
      <c r="B438" s="1216"/>
      <c r="C438" s="1252"/>
      <c r="E438" s="1194"/>
      <c r="F438" s="1194"/>
      <c r="G438" s="1194"/>
      <c r="H438" s="1194"/>
      <c r="I438" s="1194"/>
      <c r="J438" s="1194"/>
      <c r="K438" s="1194"/>
    </row>
    <row r="439" spans="1:11" s="1218" customFormat="1">
      <c r="A439" s="1194"/>
      <c r="B439" s="1216"/>
      <c r="C439" s="1252"/>
      <c r="E439" s="1194"/>
      <c r="F439" s="1194"/>
      <c r="G439" s="1194"/>
      <c r="H439" s="1194"/>
      <c r="I439" s="1194"/>
      <c r="J439" s="1194"/>
      <c r="K439" s="1194"/>
    </row>
    <row r="440" spans="1:11" s="1218" customFormat="1">
      <c r="A440" s="1194"/>
      <c r="B440" s="1216"/>
      <c r="C440" s="1252"/>
      <c r="E440" s="1194"/>
      <c r="F440" s="1194"/>
      <c r="G440" s="1194"/>
      <c r="H440" s="1194"/>
      <c r="I440" s="1194"/>
      <c r="J440" s="1194"/>
      <c r="K440" s="1194"/>
    </row>
    <row r="441" spans="1:11" s="1218" customFormat="1">
      <c r="A441" s="1194"/>
      <c r="B441" s="1216"/>
      <c r="C441" s="1252"/>
      <c r="E441" s="1194"/>
      <c r="F441" s="1194"/>
      <c r="G441" s="1194"/>
      <c r="H441" s="1194"/>
      <c r="I441" s="1194"/>
      <c r="J441" s="1194"/>
      <c r="K441" s="1194"/>
    </row>
    <row r="442" spans="1:11" s="1218" customFormat="1">
      <c r="A442" s="1194"/>
      <c r="B442" s="1216"/>
      <c r="C442" s="1252"/>
      <c r="E442" s="1194"/>
      <c r="F442" s="1194"/>
      <c r="G442" s="1194"/>
      <c r="H442" s="1194"/>
      <c r="I442" s="1194"/>
      <c r="J442" s="1194"/>
      <c r="K442" s="1194"/>
    </row>
    <row r="443" spans="1:11" s="1218" customFormat="1">
      <c r="A443" s="1194"/>
      <c r="B443" s="1216"/>
      <c r="C443" s="1252"/>
      <c r="E443" s="1194"/>
      <c r="F443" s="1194"/>
      <c r="G443" s="1194"/>
      <c r="H443" s="1194"/>
      <c r="I443" s="1194"/>
      <c r="J443" s="1194"/>
      <c r="K443" s="1194"/>
    </row>
    <row r="444" spans="1:11" s="1218" customFormat="1">
      <c r="A444" s="1194"/>
      <c r="B444" s="1216"/>
      <c r="C444" s="1252"/>
      <c r="E444" s="1194"/>
      <c r="F444" s="1194"/>
      <c r="G444" s="1194"/>
      <c r="H444" s="1194"/>
      <c r="I444" s="1194"/>
      <c r="J444" s="1194"/>
      <c r="K444" s="1194"/>
    </row>
    <row r="445" spans="1:11" s="1218" customFormat="1">
      <c r="A445" s="1194"/>
      <c r="B445" s="1216"/>
      <c r="C445" s="1252"/>
      <c r="E445" s="1194"/>
      <c r="F445" s="1194"/>
      <c r="G445" s="1194"/>
      <c r="H445" s="1194"/>
      <c r="I445" s="1194"/>
      <c r="J445" s="1194"/>
      <c r="K445" s="1194"/>
    </row>
    <row r="446" spans="1:11" s="1218" customFormat="1">
      <c r="A446" s="1194"/>
      <c r="B446" s="1216"/>
      <c r="C446" s="1252"/>
      <c r="E446" s="1194"/>
      <c r="F446" s="1194"/>
      <c r="G446" s="1194"/>
      <c r="H446" s="1194"/>
      <c r="I446" s="1194"/>
      <c r="J446" s="1194"/>
      <c r="K446" s="1194"/>
    </row>
    <row r="447" spans="1:11" s="1218" customFormat="1">
      <c r="A447" s="1194"/>
      <c r="B447" s="1216"/>
      <c r="C447" s="1252"/>
      <c r="E447" s="1194"/>
      <c r="F447" s="1194"/>
      <c r="G447" s="1194"/>
      <c r="H447" s="1194"/>
      <c r="I447" s="1194"/>
      <c r="J447" s="1194"/>
      <c r="K447" s="1194"/>
    </row>
    <row r="448" spans="1:11" s="1218" customFormat="1">
      <c r="A448" s="1194"/>
      <c r="B448" s="1216"/>
      <c r="C448" s="1252"/>
      <c r="E448" s="1194"/>
      <c r="F448" s="1194"/>
      <c r="G448" s="1194"/>
      <c r="H448" s="1194"/>
      <c r="I448" s="1194"/>
      <c r="J448" s="1194"/>
      <c r="K448" s="1194"/>
    </row>
    <row r="449" spans="1:11" s="1218" customFormat="1">
      <c r="A449" s="1194"/>
      <c r="B449" s="1216"/>
      <c r="C449" s="1252"/>
      <c r="E449" s="1194"/>
      <c r="F449" s="1194"/>
      <c r="G449" s="1194"/>
      <c r="H449" s="1194"/>
      <c r="I449" s="1194"/>
      <c r="J449" s="1194"/>
      <c r="K449" s="1194"/>
    </row>
    <row r="450" spans="1:11" s="1218" customFormat="1">
      <c r="A450" s="1194"/>
      <c r="B450" s="1216"/>
      <c r="C450" s="1252"/>
      <c r="E450" s="1194"/>
      <c r="F450" s="1194"/>
      <c r="G450" s="1194"/>
      <c r="H450" s="1194"/>
      <c r="I450" s="1194"/>
      <c r="J450" s="1194"/>
      <c r="K450" s="1194"/>
    </row>
    <row r="451" spans="1:11" s="1218" customFormat="1">
      <c r="A451" s="1194"/>
      <c r="B451" s="1216"/>
      <c r="C451" s="1252"/>
      <c r="E451" s="1194"/>
      <c r="F451" s="1194"/>
      <c r="G451" s="1194"/>
      <c r="H451" s="1194"/>
      <c r="I451" s="1194"/>
      <c r="J451" s="1194"/>
      <c r="K451" s="1194"/>
    </row>
    <row r="452" spans="1:11" s="1218" customFormat="1">
      <c r="A452" s="1194"/>
      <c r="B452" s="1216"/>
      <c r="C452" s="1252"/>
      <c r="E452" s="1194"/>
      <c r="F452" s="1194"/>
      <c r="G452" s="1194"/>
      <c r="H452" s="1194"/>
      <c r="I452" s="1194"/>
      <c r="J452" s="1194"/>
      <c r="K452" s="1194"/>
    </row>
    <row r="453" spans="1:11" s="1218" customFormat="1">
      <c r="A453" s="1194"/>
      <c r="B453" s="1216"/>
      <c r="C453" s="1252"/>
      <c r="E453" s="1194"/>
      <c r="F453" s="1194"/>
      <c r="G453" s="1194"/>
      <c r="H453" s="1194"/>
      <c r="I453" s="1194"/>
      <c r="J453" s="1194"/>
      <c r="K453" s="1194"/>
    </row>
    <row r="454" spans="1:11" s="1218" customFormat="1">
      <c r="A454" s="1194"/>
      <c r="B454" s="1216"/>
      <c r="C454" s="1252"/>
      <c r="E454" s="1194"/>
      <c r="F454" s="1194"/>
      <c r="G454" s="1194"/>
      <c r="H454" s="1194"/>
      <c r="I454" s="1194"/>
      <c r="J454" s="1194"/>
      <c r="K454" s="1194"/>
    </row>
    <row r="455" spans="1:11" s="1218" customFormat="1">
      <c r="A455" s="1194"/>
      <c r="B455" s="1216"/>
      <c r="C455" s="1252"/>
      <c r="E455" s="1194"/>
      <c r="F455" s="1194"/>
      <c r="G455" s="1194"/>
      <c r="H455" s="1194"/>
      <c r="I455" s="1194"/>
      <c r="J455" s="1194"/>
      <c r="K455" s="1194"/>
    </row>
    <row r="456" spans="1:11" s="1218" customFormat="1">
      <c r="A456" s="1194"/>
      <c r="B456" s="1216"/>
      <c r="C456" s="1252"/>
      <c r="E456" s="1194"/>
      <c r="F456" s="1194"/>
      <c r="G456" s="1194"/>
      <c r="H456" s="1194"/>
      <c r="I456" s="1194"/>
      <c r="J456" s="1194"/>
      <c r="K456" s="1194"/>
    </row>
    <row r="457" spans="1:11" s="1218" customFormat="1">
      <c r="A457" s="1194"/>
      <c r="B457" s="1216"/>
      <c r="C457" s="1252"/>
      <c r="E457" s="1194"/>
      <c r="F457" s="1194"/>
      <c r="G457" s="1194"/>
      <c r="H457" s="1194"/>
      <c r="I457" s="1194"/>
      <c r="J457" s="1194"/>
      <c r="K457" s="1194"/>
    </row>
    <row r="458" spans="1:11" s="1218" customFormat="1">
      <c r="A458" s="1194"/>
      <c r="B458" s="1216"/>
      <c r="C458" s="1252"/>
      <c r="E458" s="1194"/>
      <c r="F458" s="1194"/>
      <c r="G458" s="1194"/>
      <c r="H458" s="1194"/>
      <c r="I458" s="1194"/>
      <c r="J458" s="1194"/>
      <c r="K458" s="1194"/>
    </row>
    <row r="459" spans="1:11" s="1218" customFormat="1">
      <c r="A459" s="1194"/>
      <c r="B459" s="1216"/>
      <c r="C459" s="1252"/>
      <c r="E459" s="1194"/>
      <c r="F459" s="1194"/>
      <c r="G459" s="1194"/>
      <c r="H459" s="1194"/>
      <c r="I459" s="1194"/>
      <c r="J459" s="1194"/>
      <c r="K459" s="1194"/>
    </row>
    <row r="460" spans="1:11" s="1218" customFormat="1">
      <c r="A460" s="1194"/>
      <c r="B460" s="1216"/>
      <c r="C460" s="1252"/>
      <c r="E460" s="1194"/>
      <c r="F460" s="1194"/>
      <c r="G460" s="1194"/>
      <c r="H460" s="1194"/>
      <c r="I460" s="1194"/>
      <c r="J460" s="1194"/>
      <c r="K460" s="1194"/>
    </row>
    <row r="461" spans="1:11" s="1218" customFormat="1">
      <c r="A461" s="1194"/>
      <c r="B461" s="1216"/>
      <c r="C461" s="1252"/>
      <c r="E461" s="1194"/>
      <c r="F461" s="1194"/>
      <c r="G461" s="1194"/>
      <c r="H461" s="1194"/>
      <c r="I461" s="1194"/>
      <c r="J461" s="1194"/>
      <c r="K461" s="1194"/>
    </row>
    <row r="462" spans="1:11" s="1218" customFormat="1">
      <c r="A462" s="1194"/>
      <c r="B462" s="1216"/>
      <c r="C462" s="1252"/>
      <c r="E462" s="1194"/>
      <c r="F462" s="1194"/>
      <c r="G462" s="1194"/>
      <c r="H462" s="1194"/>
      <c r="I462" s="1194"/>
      <c r="J462" s="1194"/>
      <c r="K462" s="1194"/>
    </row>
    <row r="463" spans="1:11" s="1218" customFormat="1">
      <c r="A463" s="1194"/>
      <c r="B463" s="1216"/>
      <c r="C463" s="1252"/>
      <c r="E463" s="1194"/>
      <c r="F463" s="1194"/>
      <c r="G463" s="1194"/>
      <c r="H463" s="1194"/>
      <c r="I463" s="1194"/>
      <c r="J463" s="1194"/>
      <c r="K463" s="1194"/>
    </row>
    <row r="464" spans="1:11" s="1218" customFormat="1">
      <c r="A464" s="1194"/>
      <c r="B464" s="1216"/>
      <c r="C464" s="1252"/>
      <c r="E464" s="1194"/>
      <c r="F464" s="1194"/>
      <c r="G464" s="1194"/>
      <c r="H464" s="1194"/>
      <c r="I464" s="1194"/>
      <c r="J464" s="1194"/>
      <c r="K464" s="1194"/>
    </row>
    <row r="465" spans="1:11" s="1218" customFormat="1">
      <c r="A465" s="1194"/>
      <c r="B465" s="1216"/>
      <c r="C465" s="1252"/>
      <c r="E465" s="1194"/>
      <c r="F465" s="1194"/>
      <c r="G465" s="1194"/>
      <c r="H465" s="1194"/>
      <c r="I465" s="1194"/>
      <c r="J465" s="1194"/>
      <c r="K465" s="1194"/>
    </row>
    <row r="466" spans="1:11" s="1218" customFormat="1">
      <c r="A466" s="1194"/>
      <c r="B466" s="1216"/>
      <c r="C466" s="1252"/>
      <c r="E466" s="1194"/>
      <c r="F466" s="1194"/>
      <c r="G466" s="1194"/>
      <c r="H466" s="1194"/>
      <c r="I466" s="1194"/>
      <c r="J466" s="1194"/>
      <c r="K466" s="1194"/>
    </row>
    <row r="467" spans="1:11" s="1218" customFormat="1">
      <c r="A467" s="1194"/>
      <c r="B467" s="1216"/>
      <c r="C467" s="1252"/>
      <c r="E467" s="1194"/>
      <c r="F467" s="1194"/>
      <c r="G467" s="1194"/>
      <c r="H467" s="1194"/>
      <c r="I467" s="1194"/>
      <c r="J467" s="1194"/>
      <c r="K467" s="1194"/>
    </row>
    <row r="468" spans="1:11" s="1218" customFormat="1">
      <c r="A468" s="1194"/>
      <c r="B468" s="1216"/>
      <c r="C468" s="1252"/>
      <c r="E468" s="1194"/>
      <c r="F468" s="1194"/>
      <c r="G468" s="1194"/>
      <c r="H468" s="1194"/>
      <c r="I468" s="1194"/>
      <c r="J468" s="1194"/>
      <c r="K468" s="1194"/>
    </row>
    <row r="469" spans="1:11" s="1218" customFormat="1">
      <c r="A469" s="1194"/>
      <c r="B469" s="1216"/>
      <c r="C469" s="1252"/>
      <c r="E469" s="1194"/>
      <c r="F469" s="1194"/>
      <c r="G469" s="1194"/>
      <c r="H469" s="1194"/>
      <c r="I469" s="1194"/>
      <c r="J469" s="1194"/>
      <c r="K469" s="1194"/>
    </row>
    <row r="470" spans="1:11" s="1218" customFormat="1">
      <c r="A470" s="1194"/>
      <c r="B470" s="1216"/>
      <c r="C470" s="1252"/>
      <c r="E470" s="1194"/>
      <c r="F470" s="1194"/>
      <c r="G470" s="1194"/>
      <c r="H470" s="1194"/>
      <c r="I470" s="1194"/>
      <c r="J470" s="1194"/>
      <c r="K470" s="1194"/>
    </row>
    <row r="471" spans="1:11" s="1218" customFormat="1">
      <c r="A471" s="1194"/>
      <c r="B471" s="1216"/>
      <c r="C471" s="1252"/>
      <c r="E471" s="1194"/>
      <c r="F471" s="1194"/>
      <c r="G471" s="1194"/>
      <c r="H471" s="1194"/>
      <c r="I471" s="1194"/>
      <c r="J471" s="1194"/>
      <c r="K471" s="1194"/>
    </row>
    <row r="472" spans="1:11" s="1218" customFormat="1">
      <c r="A472" s="1194"/>
      <c r="B472" s="1216"/>
      <c r="C472" s="1252"/>
      <c r="E472" s="1194"/>
      <c r="F472" s="1194"/>
      <c r="G472" s="1194"/>
      <c r="H472" s="1194"/>
      <c r="I472" s="1194"/>
      <c r="J472" s="1194"/>
      <c r="K472" s="1194"/>
    </row>
    <row r="473" spans="1:11" s="1218" customFormat="1">
      <c r="A473" s="1194"/>
      <c r="B473" s="1216"/>
      <c r="C473" s="1252"/>
      <c r="E473" s="1194"/>
      <c r="F473" s="1194"/>
      <c r="G473" s="1194"/>
      <c r="H473" s="1194"/>
      <c r="I473" s="1194"/>
      <c r="J473" s="1194"/>
      <c r="K473" s="1194"/>
    </row>
    <row r="474" spans="1:11" s="1218" customFormat="1">
      <c r="A474" s="1194"/>
      <c r="B474" s="1216"/>
      <c r="C474" s="1252"/>
      <c r="E474" s="1194"/>
      <c r="F474" s="1194"/>
      <c r="G474" s="1194"/>
      <c r="H474" s="1194"/>
      <c r="I474" s="1194"/>
      <c r="J474" s="1194"/>
      <c r="K474" s="1194"/>
    </row>
    <row r="475" spans="1:11" s="1218" customFormat="1">
      <c r="A475" s="1194"/>
      <c r="B475" s="1216"/>
      <c r="C475" s="1252"/>
      <c r="E475" s="1194"/>
      <c r="F475" s="1194"/>
      <c r="G475" s="1194"/>
      <c r="H475" s="1194"/>
      <c r="I475" s="1194"/>
      <c r="J475" s="1194"/>
      <c r="K475" s="1194"/>
    </row>
    <row r="476" spans="1:11" s="1218" customFormat="1">
      <c r="A476" s="1194"/>
      <c r="B476" s="1216"/>
      <c r="C476" s="1252"/>
      <c r="E476" s="1194"/>
      <c r="F476" s="1194"/>
      <c r="G476" s="1194"/>
      <c r="H476" s="1194"/>
      <c r="I476" s="1194"/>
      <c r="J476" s="1194"/>
      <c r="K476" s="1194"/>
    </row>
    <row r="477" spans="1:11" s="1218" customFormat="1">
      <c r="A477" s="1194"/>
      <c r="B477" s="1216"/>
      <c r="C477" s="1252"/>
      <c r="E477" s="1194"/>
      <c r="F477" s="1194"/>
      <c r="G477" s="1194"/>
      <c r="H477" s="1194"/>
      <c r="I477" s="1194"/>
      <c r="J477" s="1194"/>
      <c r="K477" s="1194"/>
    </row>
    <row r="478" spans="1:11" s="1218" customFormat="1">
      <c r="A478" s="1194"/>
      <c r="B478" s="1216"/>
      <c r="C478" s="1252"/>
      <c r="E478" s="1194"/>
      <c r="F478" s="1194"/>
      <c r="G478" s="1194"/>
      <c r="H478" s="1194"/>
      <c r="I478" s="1194"/>
      <c r="J478" s="1194"/>
      <c r="K478" s="1194"/>
    </row>
    <row r="479" spans="1:11" s="1218" customFormat="1">
      <c r="A479" s="1194"/>
      <c r="B479" s="1216"/>
      <c r="C479" s="1252"/>
      <c r="E479" s="1194"/>
      <c r="F479" s="1194"/>
      <c r="G479" s="1194"/>
      <c r="H479" s="1194"/>
      <c r="I479" s="1194"/>
      <c r="J479" s="1194"/>
      <c r="K479" s="1194"/>
    </row>
    <row r="480" spans="1:11" s="1218" customFormat="1">
      <c r="A480" s="1194"/>
      <c r="B480" s="1216"/>
      <c r="C480" s="1252"/>
      <c r="E480" s="1194"/>
      <c r="F480" s="1194"/>
      <c r="G480" s="1194"/>
      <c r="H480" s="1194"/>
      <c r="I480" s="1194"/>
      <c r="J480" s="1194"/>
      <c r="K480" s="1194"/>
    </row>
    <row r="481" spans="1:11" s="1218" customFormat="1">
      <c r="A481" s="1194"/>
      <c r="B481" s="1216"/>
      <c r="C481" s="1252"/>
      <c r="E481" s="1194"/>
      <c r="F481" s="1194"/>
      <c r="G481" s="1194"/>
      <c r="H481" s="1194"/>
      <c r="I481" s="1194"/>
      <c r="J481" s="1194"/>
      <c r="K481" s="1194"/>
    </row>
    <row r="482" spans="1:11" s="1218" customFormat="1">
      <c r="A482" s="1194"/>
      <c r="B482" s="1216"/>
      <c r="C482" s="1252"/>
      <c r="E482" s="1194"/>
      <c r="F482" s="1194"/>
      <c r="G482" s="1194"/>
      <c r="H482" s="1194"/>
      <c r="I482" s="1194"/>
      <c r="J482" s="1194"/>
      <c r="K482" s="1194"/>
    </row>
    <row r="483" spans="1:11" s="1218" customFormat="1">
      <c r="A483" s="1194"/>
      <c r="B483" s="1216"/>
      <c r="C483" s="1252"/>
      <c r="E483" s="1194"/>
      <c r="F483" s="1194"/>
      <c r="G483" s="1194"/>
      <c r="H483" s="1194"/>
      <c r="I483" s="1194"/>
      <c r="J483" s="1194"/>
      <c r="K483" s="1194"/>
    </row>
    <row r="484" spans="1:11" s="1218" customFormat="1">
      <c r="A484" s="1194"/>
      <c r="B484" s="1216"/>
      <c r="C484" s="1252"/>
      <c r="E484" s="1194"/>
      <c r="F484" s="1194"/>
      <c r="G484" s="1194"/>
      <c r="H484" s="1194"/>
      <c r="I484" s="1194"/>
      <c r="J484" s="1194"/>
      <c r="K484" s="1194"/>
    </row>
    <row r="485" spans="1:11" s="1218" customFormat="1">
      <c r="A485" s="1194"/>
      <c r="B485" s="1216"/>
      <c r="C485" s="1252"/>
      <c r="E485" s="1194"/>
      <c r="F485" s="1194"/>
      <c r="G485" s="1194"/>
      <c r="H485" s="1194"/>
      <c r="I485" s="1194"/>
      <c r="J485" s="1194"/>
      <c r="K485" s="1194"/>
    </row>
    <row r="486" spans="1:11" s="1218" customFormat="1">
      <c r="A486" s="1194"/>
      <c r="B486" s="1216"/>
      <c r="C486" s="1252"/>
      <c r="E486" s="1194"/>
      <c r="F486" s="1194"/>
      <c r="G486" s="1194"/>
      <c r="H486" s="1194"/>
      <c r="I486" s="1194"/>
      <c r="J486" s="1194"/>
      <c r="K486" s="1194"/>
    </row>
    <row r="487" spans="1:11" s="1218" customFormat="1">
      <c r="A487" s="1194"/>
      <c r="B487" s="1216"/>
      <c r="C487" s="1252"/>
      <c r="E487" s="1194"/>
      <c r="F487" s="1194"/>
      <c r="G487" s="1194"/>
      <c r="H487" s="1194"/>
      <c r="I487" s="1194"/>
      <c r="J487" s="1194"/>
      <c r="K487" s="1194"/>
    </row>
    <row r="488" spans="1:11" s="1218" customFormat="1">
      <c r="A488" s="1194"/>
      <c r="B488" s="1216"/>
      <c r="C488" s="1252"/>
      <c r="E488" s="1194"/>
      <c r="F488" s="1194"/>
      <c r="G488" s="1194"/>
      <c r="H488" s="1194"/>
      <c r="I488" s="1194"/>
      <c r="J488" s="1194"/>
      <c r="K488" s="1194"/>
    </row>
    <row r="489" spans="1:11" s="1218" customFormat="1">
      <c r="A489" s="1194"/>
      <c r="B489" s="1216"/>
      <c r="C489" s="1252"/>
      <c r="E489" s="1194"/>
      <c r="F489" s="1194"/>
      <c r="G489" s="1194"/>
      <c r="H489" s="1194"/>
      <c r="I489" s="1194"/>
      <c r="J489" s="1194"/>
      <c r="K489" s="1194"/>
    </row>
    <row r="490" spans="1:11" s="1218" customFormat="1">
      <c r="A490" s="1194"/>
      <c r="B490" s="1216"/>
      <c r="C490" s="1252"/>
      <c r="E490" s="1194"/>
      <c r="F490" s="1194"/>
      <c r="G490" s="1194"/>
      <c r="H490" s="1194"/>
      <c r="I490" s="1194"/>
      <c r="J490" s="1194"/>
      <c r="K490" s="1194"/>
    </row>
    <row r="491" spans="1:11" s="1218" customFormat="1">
      <c r="A491" s="1194"/>
      <c r="B491" s="1216"/>
      <c r="C491" s="1252"/>
      <c r="E491" s="1194"/>
      <c r="F491" s="1194"/>
      <c r="G491" s="1194"/>
      <c r="H491" s="1194"/>
      <c r="I491" s="1194"/>
      <c r="J491" s="1194"/>
      <c r="K491" s="1194"/>
    </row>
    <row r="492" spans="1:11" s="1218" customFormat="1">
      <c r="A492" s="1194"/>
      <c r="B492" s="1216"/>
      <c r="C492" s="1252"/>
      <c r="E492" s="1194"/>
      <c r="F492" s="1194"/>
      <c r="G492" s="1194"/>
      <c r="H492" s="1194"/>
      <c r="I492" s="1194"/>
      <c r="J492" s="1194"/>
      <c r="K492" s="1194"/>
    </row>
    <row r="493" spans="1:11" s="1218" customFormat="1">
      <c r="A493" s="1194"/>
      <c r="B493" s="1216"/>
      <c r="C493" s="1252"/>
      <c r="E493" s="1194"/>
      <c r="F493" s="1194"/>
      <c r="G493" s="1194"/>
      <c r="H493" s="1194"/>
      <c r="I493" s="1194"/>
      <c r="J493" s="1194"/>
      <c r="K493" s="1194"/>
    </row>
    <row r="494" spans="1:11" s="1218" customFormat="1">
      <c r="A494" s="1194"/>
      <c r="B494" s="1216"/>
      <c r="C494" s="1252"/>
      <c r="E494" s="1194"/>
      <c r="F494" s="1194"/>
      <c r="G494" s="1194"/>
      <c r="H494" s="1194"/>
      <c r="I494" s="1194"/>
      <c r="J494" s="1194"/>
      <c r="K494" s="1194"/>
    </row>
    <row r="495" spans="1:11" s="1218" customFormat="1">
      <c r="A495" s="1194"/>
      <c r="B495" s="1216"/>
      <c r="C495" s="1252"/>
      <c r="E495" s="1194"/>
      <c r="F495" s="1194"/>
      <c r="G495" s="1194"/>
      <c r="H495" s="1194"/>
      <c r="I495" s="1194"/>
      <c r="J495" s="1194"/>
      <c r="K495" s="1194"/>
    </row>
    <row r="496" spans="1:11" s="1218" customFormat="1">
      <c r="A496" s="1194"/>
      <c r="B496" s="1216"/>
      <c r="C496" s="1252"/>
      <c r="E496" s="1194"/>
      <c r="F496" s="1194"/>
      <c r="G496" s="1194"/>
      <c r="H496" s="1194"/>
      <c r="I496" s="1194"/>
      <c r="J496" s="1194"/>
      <c r="K496" s="1194"/>
    </row>
    <row r="497" spans="1:11" s="1218" customFormat="1">
      <c r="A497" s="1194"/>
      <c r="B497" s="1216"/>
      <c r="C497" s="1252"/>
      <c r="E497" s="1194"/>
      <c r="F497" s="1194"/>
      <c r="G497" s="1194"/>
      <c r="H497" s="1194"/>
      <c r="I497" s="1194"/>
      <c r="J497" s="1194"/>
      <c r="K497" s="1194"/>
    </row>
    <row r="498" spans="1:11" s="1218" customFormat="1">
      <c r="A498" s="1194"/>
      <c r="B498" s="1216"/>
      <c r="C498" s="1252"/>
      <c r="E498" s="1194"/>
      <c r="F498" s="1194"/>
      <c r="G498" s="1194"/>
      <c r="H498" s="1194"/>
      <c r="I498" s="1194"/>
      <c r="J498" s="1194"/>
      <c r="K498" s="1194"/>
    </row>
    <row r="499" spans="1:11" s="1218" customFormat="1">
      <c r="A499" s="1194"/>
      <c r="B499" s="1216"/>
      <c r="C499" s="1252"/>
      <c r="E499" s="1194"/>
      <c r="F499" s="1194"/>
      <c r="G499" s="1194"/>
      <c r="H499" s="1194"/>
      <c r="I499" s="1194"/>
      <c r="J499" s="1194"/>
      <c r="K499" s="1194"/>
    </row>
    <row r="500" spans="1:11" s="1218" customFormat="1">
      <c r="A500" s="1194"/>
      <c r="B500" s="1216"/>
      <c r="C500" s="1252"/>
      <c r="E500" s="1194"/>
      <c r="F500" s="1194"/>
      <c r="G500" s="1194"/>
      <c r="H500" s="1194"/>
      <c r="I500" s="1194"/>
      <c r="J500" s="1194"/>
      <c r="K500" s="1194"/>
    </row>
    <row r="501" spans="1:11" s="1218" customFormat="1">
      <c r="A501" s="1194"/>
      <c r="B501" s="1216"/>
      <c r="C501" s="1252"/>
      <c r="E501" s="1194"/>
      <c r="F501" s="1194"/>
      <c r="G501" s="1194"/>
      <c r="H501" s="1194"/>
      <c r="I501" s="1194"/>
      <c r="J501" s="1194"/>
      <c r="K501" s="1194"/>
    </row>
    <row r="502" spans="1:11" s="1218" customFormat="1">
      <c r="A502" s="1194"/>
      <c r="B502" s="1216"/>
      <c r="C502" s="1252"/>
      <c r="E502" s="1194"/>
      <c r="F502" s="1194"/>
      <c r="G502" s="1194"/>
      <c r="H502" s="1194"/>
      <c r="I502" s="1194"/>
      <c r="J502" s="1194"/>
      <c r="K502" s="1194"/>
    </row>
    <row r="503" spans="1:11" s="1218" customFormat="1">
      <c r="A503" s="1194"/>
      <c r="B503" s="1216"/>
      <c r="C503" s="1252"/>
      <c r="E503" s="1194"/>
      <c r="F503" s="1194"/>
      <c r="G503" s="1194"/>
      <c r="H503" s="1194"/>
      <c r="I503" s="1194"/>
      <c r="J503" s="1194"/>
      <c r="K503" s="1194"/>
    </row>
    <row r="504" spans="1:11" s="1218" customFormat="1">
      <c r="A504" s="1194"/>
      <c r="B504" s="1216"/>
      <c r="C504" s="1252"/>
      <c r="E504" s="1194"/>
      <c r="F504" s="1194"/>
      <c r="G504" s="1194"/>
      <c r="H504" s="1194"/>
      <c r="I504" s="1194"/>
      <c r="J504" s="1194"/>
      <c r="K504" s="1194"/>
    </row>
    <row r="505" spans="1:11" s="1218" customFormat="1">
      <c r="A505" s="1194"/>
      <c r="B505" s="1216"/>
      <c r="C505" s="1252"/>
      <c r="E505" s="1194"/>
      <c r="F505" s="1194"/>
      <c r="G505" s="1194"/>
      <c r="H505" s="1194"/>
      <c r="I505" s="1194"/>
      <c r="J505" s="1194"/>
      <c r="K505" s="1194"/>
    </row>
    <row r="506" spans="1:11" s="1218" customFormat="1">
      <c r="A506" s="1194"/>
      <c r="B506" s="1216"/>
      <c r="C506" s="1252"/>
      <c r="E506" s="1194"/>
      <c r="F506" s="1194"/>
      <c r="G506" s="1194"/>
      <c r="H506" s="1194"/>
      <c r="I506" s="1194"/>
      <c r="J506" s="1194"/>
      <c r="K506" s="1194"/>
    </row>
    <row r="507" spans="1:11" s="1218" customFormat="1">
      <c r="A507" s="1194"/>
      <c r="B507" s="1216"/>
      <c r="C507" s="1252"/>
      <c r="E507" s="1194"/>
      <c r="F507" s="1194"/>
      <c r="G507" s="1194"/>
      <c r="H507" s="1194"/>
      <c r="I507" s="1194"/>
      <c r="J507" s="1194"/>
      <c r="K507" s="1194"/>
    </row>
    <row r="508" spans="1:11" s="1218" customFormat="1">
      <c r="A508" s="1194"/>
      <c r="B508" s="1216"/>
      <c r="C508" s="1252"/>
      <c r="E508" s="1194"/>
      <c r="F508" s="1194"/>
      <c r="G508" s="1194"/>
      <c r="H508" s="1194"/>
      <c r="I508" s="1194"/>
      <c r="J508" s="1194"/>
      <c r="K508" s="1194"/>
    </row>
    <row r="509" spans="1:11" s="1218" customFormat="1">
      <c r="A509" s="1194"/>
      <c r="B509" s="1216"/>
      <c r="C509" s="1252"/>
      <c r="E509" s="1194"/>
      <c r="F509" s="1194"/>
      <c r="G509" s="1194"/>
      <c r="H509" s="1194"/>
      <c r="I509" s="1194"/>
      <c r="J509" s="1194"/>
      <c r="K509" s="1194"/>
    </row>
    <row r="510" spans="1:11" s="1218" customFormat="1">
      <c r="A510" s="1194"/>
      <c r="B510" s="1216"/>
      <c r="C510" s="1252"/>
      <c r="E510" s="1194"/>
      <c r="F510" s="1194"/>
      <c r="G510" s="1194"/>
      <c r="H510" s="1194"/>
      <c r="I510" s="1194"/>
      <c r="J510" s="1194"/>
      <c r="K510" s="1194"/>
    </row>
    <row r="511" spans="1:11" s="1218" customFormat="1">
      <c r="A511" s="1194"/>
      <c r="B511" s="1216"/>
      <c r="C511" s="1252"/>
      <c r="E511" s="1194"/>
      <c r="F511" s="1194"/>
      <c r="G511" s="1194"/>
      <c r="H511" s="1194"/>
      <c r="I511" s="1194"/>
      <c r="J511" s="1194"/>
      <c r="K511" s="1194"/>
    </row>
    <row r="512" spans="1:11" s="1218" customFormat="1">
      <c r="A512" s="1194"/>
      <c r="B512" s="1216"/>
      <c r="C512" s="1252"/>
      <c r="E512" s="1194"/>
      <c r="F512" s="1194"/>
      <c r="G512" s="1194"/>
      <c r="H512" s="1194"/>
      <c r="I512" s="1194"/>
      <c r="J512" s="1194"/>
      <c r="K512" s="1194"/>
    </row>
    <row r="513" spans="1:11" s="1218" customFormat="1">
      <c r="A513" s="1194"/>
      <c r="B513" s="1216"/>
      <c r="C513" s="1252"/>
      <c r="E513" s="1194"/>
      <c r="F513" s="1194"/>
      <c r="G513" s="1194"/>
      <c r="H513" s="1194"/>
      <c r="I513" s="1194"/>
      <c r="J513" s="1194"/>
      <c r="K513" s="1194"/>
    </row>
    <row r="514" spans="1:11" s="1218" customFormat="1">
      <c r="A514" s="1194"/>
      <c r="B514" s="1216"/>
      <c r="C514" s="1252"/>
      <c r="E514" s="1194"/>
      <c r="F514" s="1194"/>
      <c r="G514" s="1194"/>
      <c r="H514" s="1194"/>
      <c r="I514" s="1194"/>
      <c r="J514" s="1194"/>
      <c r="K514" s="1194"/>
    </row>
    <row r="515" spans="1:11" s="1218" customFormat="1">
      <c r="A515" s="1194"/>
      <c r="B515" s="1216"/>
      <c r="C515" s="1252"/>
      <c r="E515" s="1194"/>
      <c r="F515" s="1194"/>
      <c r="G515" s="1194"/>
      <c r="H515" s="1194"/>
      <c r="I515" s="1194"/>
      <c r="J515" s="1194"/>
      <c r="K515" s="1194"/>
    </row>
    <row r="516" spans="1:11" s="1218" customFormat="1">
      <c r="A516" s="1194"/>
      <c r="B516" s="1216"/>
      <c r="C516" s="1252"/>
      <c r="E516" s="1194"/>
      <c r="F516" s="1194"/>
      <c r="G516" s="1194"/>
      <c r="H516" s="1194"/>
      <c r="I516" s="1194"/>
      <c r="J516" s="1194"/>
      <c r="K516" s="1194"/>
    </row>
    <row r="517" spans="1:11" s="1218" customFormat="1">
      <c r="A517" s="1194"/>
      <c r="B517" s="1216"/>
      <c r="C517" s="1252"/>
      <c r="E517" s="1194"/>
      <c r="F517" s="1194"/>
      <c r="G517" s="1194"/>
      <c r="H517" s="1194"/>
      <c r="I517" s="1194"/>
      <c r="J517" s="1194"/>
      <c r="K517" s="1194"/>
    </row>
    <row r="518" spans="1:11" s="1218" customFormat="1">
      <c r="A518" s="1194"/>
      <c r="B518" s="1216"/>
      <c r="C518" s="1252"/>
      <c r="E518" s="1194"/>
      <c r="F518" s="1194"/>
      <c r="G518" s="1194"/>
      <c r="H518" s="1194"/>
      <c r="I518" s="1194"/>
      <c r="J518" s="1194"/>
      <c r="K518" s="1194"/>
    </row>
    <row r="519" spans="1:11" s="1218" customFormat="1">
      <c r="A519" s="1194"/>
      <c r="B519" s="1216"/>
      <c r="C519" s="1252"/>
      <c r="E519" s="1194"/>
      <c r="F519" s="1194"/>
      <c r="G519" s="1194"/>
      <c r="H519" s="1194"/>
      <c r="I519" s="1194"/>
      <c r="J519" s="1194"/>
      <c r="K519" s="1194"/>
    </row>
    <row r="520" spans="1:11" s="1218" customFormat="1">
      <c r="A520" s="1194"/>
      <c r="B520" s="1216"/>
      <c r="C520" s="1252"/>
      <c r="E520" s="1194"/>
      <c r="F520" s="1194"/>
      <c r="G520" s="1194"/>
      <c r="H520" s="1194"/>
      <c r="I520" s="1194"/>
      <c r="J520" s="1194"/>
      <c r="K520" s="1194"/>
    </row>
    <row r="521" spans="1:11" s="1218" customFormat="1">
      <c r="A521" s="1194"/>
      <c r="B521" s="1216"/>
      <c r="C521" s="1252"/>
      <c r="E521" s="1194"/>
      <c r="F521" s="1194"/>
      <c r="G521" s="1194"/>
      <c r="H521" s="1194"/>
      <c r="I521" s="1194"/>
      <c r="J521" s="1194"/>
      <c r="K521" s="1194"/>
    </row>
    <row r="522" spans="1:11" s="1218" customFormat="1">
      <c r="A522" s="1194"/>
      <c r="B522" s="1216"/>
      <c r="C522" s="1252"/>
      <c r="E522" s="1194"/>
      <c r="F522" s="1194"/>
      <c r="G522" s="1194"/>
      <c r="H522" s="1194"/>
      <c r="I522" s="1194"/>
      <c r="J522" s="1194"/>
      <c r="K522" s="1194"/>
    </row>
    <row r="523" spans="1:11" s="1218" customFormat="1">
      <c r="A523" s="1194"/>
      <c r="B523" s="1216"/>
      <c r="C523" s="1252"/>
      <c r="E523" s="1194"/>
      <c r="F523" s="1194"/>
      <c r="G523" s="1194"/>
      <c r="H523" s="1194"/>
      <c r="I523" s="1194"/>
      <c r="J523" s="1194"/>
      <c r="K523" s="1194"/>
    </row>
    <row r="524" spans="1:11" s="1218" customFormat="1">
      <c r="A524" s="1194"/>
      <c r="B524" s="1216"/>
      <c r="C524" s="1252"/>
      <c r="E524" s="1194"/>
      <c r="F524" s="1194"/>
      <c r="G524" s="1194"/>
      <c r="H524" s="1194"/>
      <c r="I524" s="1194"/>
      <c r="J524" s="1194"/>
      <c r="K524" s="1194"/>
    </row>
    <row r="525" spans="1:11" s="1218" customFormat="1">
      <c r="A525" s="1194"/>
      <c r="B525" s="1216"/>
      <c r="C525" s="1252"/>
      <c r="E525" s="1194"/>
      <c r="F525" s="1194"/>
      <c r="G525" s="1194"/>
      <c r="H525" s="1194"/>
      <c r="I525" s="1194"/>
      <c r="J525" s="1194"/>
      <c r="K525" s="1194"/>
    </row>
    <row r="526" spans="1:11" s="1218" customFormat="1">
      <c r="A526" s="1194"/>
      <c r="B526" s="1216"/>
      <c r="C526" s="1252"/>
      <c r="E526" s="1194"/>
      <c r="F526" s="1194"/>
      <c r="G526" s="1194"/>
      <c r="H526" s="1194"/>
      <c r="I526" s="1194"/>
      <c r="J526" s="1194"/>
      <c r="K526" s="1194"/>
    </row>
    <row r="527" spans="1:11" s="1218" customFormat="1">
      <c r="A527" s="1194"/>
      <c r="B527" s="1216"/>
      <c r="C527" s="1252"/>
      <c r="E527" s="1194"/>
      <c r="F527" s="1194"/>
      <c r="G527" s="1194"/>
      <c r="H527" s="1194"/>
      <c r="I527" s="1194"/>
      <c r="J527" s="1194"/>
      <c r="K527" s="1194"/>
    </row>
    <row r="528" spans="1:11" s="1218" customFormat="1">
      <c r="A528" s="1194"/>
      <c r="B528" s="1216"/>
      <c r="C528" s="1252"/>
      <c r="E528" s="1194"/>
      <c r="F528" s="1194"/>
      <c r="G528" s="1194"/>
      <c r="H528" s="1194"/>
      <c r="I528" s="1194"/>
      <c r="J528" s="1194"/>
      <c r="K528" s="1194"/>
    </row>
    <row r="529" spans="1:11" s="1218" customFormat="1">
      <c r="A529" s="1194"/>
      <c r="B529" s="1216"/>
      <c r="C529" s="1252"/>
      <c r="E529" s="1194"/>
      <c r="F529" s="1194"/>
      <c r="G529" s="1194"/>
      <c r="H529" s="1194"/>
      <c r="I529" s="1194"/>
      <c r="J529" s="1194"/>
      <c r="K529" s="1194"/>
    </row>
    <row r="530" spans="1:11" s="1218" customFormat="1">
      <c r="A530" s="1194"/>
      <c r="B530" s="1216"/>
      <c r="C530" s="1252"/>
      <c r="E530" s="1194"/>
      <c r="F530" s="1194"/>
      <c r="G530" s="1194"/>
      <c r="H530" s="1194"/>
      <c r="I530" s="1194"/>
      <c r="J530" s="1194"/>
      <c r="K530" s="1194"/>
    </row>
    <row r="531" spans="1:11" s="1218" customFormat="1">
      <c r="A531" s="1194"/>
      <c r="B531" s="1216"/>
      <c r="C531" s="1252"/>
      <c r="E531" s="1194"/>
      <c r="F531" s="1194"/>
      <c r="G531" s="1194"/>
      <c r="H531" s="1194"/>
      <c r="I531" s="1194"/>
      <c r="J531" s="1194"/>
      <c r="K531" s="1194"/>
    </row>
    <row r="532" spans="1:11" s="1218" customFormat="1">
      <c r="A532" s="1194"/>
      <c r="B532" s="1216"/>
      <c r="C532" s="1252"/>
      <c r="E532" s="1194"/>
      <c r="F532" s="1194"/>
      <c r="G532" s="1194"/>
      <c r="H532" s="1194"/>
      <c r="I532" s="1194"/>
      <c r="J532" s="1194"/>
      <c r="K532" s="1194"/>
    </row>
    <row r="533" spans="1:11" s="1218" customFormat="1">
      <c r="A533" s="1194"/>
      <c r="B533" s="1216"/>
      <c r="C533" s="1252"/>
      <c r="E533" s="1194"/>
      <c r="F533" s="1194"/>
      <c r="G533" s="1194"/>
      <c r="H533" s="1194"/>
      <c r="I533" s="1194"/>
      <c r="J533" s="1194"/>
      <c r="K533" s="1194"/>
    </row>
    <row r="534" spans="1:11" s="1218" customFormat="1">
      <c r="A534" s="1194"/>
      <c r="B534" s="1216"/>
      <c r="C534" s="1252"/>
      <c r="E534" s="1194"/>
      <c r="F534" s="1194"/>
      <c r="G534" s="1194"/>
      <c r="H534" s="1194"/>
      <c r="I534" s="1194"/>
      <c r="J534" s="1194"/>
      <c r="K534" s="1194"/>
    </row>
    <row r="535" spans="1:11" s="1218" customFormat="1">
      <c r="A535" s="1194"/>
      <c r="B535" s="1216"/>
      <c r="C535" s="1252"/>
      <c r="E535" s="1194"/>
      <c r="F535" s="1194"/>
      <c r="G535" s="1194"/>
      <c r="H535" s="1194"/>
      <c r="I535" s="1194"/>
      <c r="J535" s="1194"/>
      <c r="K535" s="1194"/>
    </row>
    <row r="536" spans="1:11" s="1218" customFormat="1">
      <c r="A536" s="1194"/>
      <c r="B536" s="1216"/>
      <c r="C536" s="1252"/>
      <c r="E536" s="1194"/>
      <c r="F536" s="1194"/>
      <c r="G536" s="1194"/>
      <c r="H536" s="1194"/>
      <c r="I536" s="1194"/>
      <c r="J536" s="1194"/>
      <c r="K536" s="1194"/>
    </row>
    <row r="537" spans="1:11" s="1218" customFormat="1">
      <c r="A537" s="1194"/>
      <c r="B537" s="1216"/>
      <c r="C537" s="1252"/>
      <c r="E537" s="1194"/>
      <c r="F537" s="1194"/>
      <c r="G537" s="1194"/>
      <c r="H537" s="1194"/>
      <c r="I537" s="1194"/>
      <c r="J537" s="1194"/>
      <c r="K537" s="1194"/>
    </row>
    <row r="538" spans="1:11" s="1218" customFormat="1">
      <c r="A538" s="1194"/>
      <c r="B538" s="1216"/>
      <c r="C538" s="1252"/>
      <c r="E538" s="1194"/>
      <c r="F538" s="1194"/>
      <c r="G538" s="1194"/>
      <c r="H538" s="1194"/>
      <c r="I538" s="1194"/>
      <c r="J538" s="1194"/>
      <c r="K538" s="1194"/>
    </row>
    <row r="539" spans="1:11" s="1218" customFormat="1">
      <c r="A539" s="1194"/>
      <c r="B539" s="1216"/>
      <c r="C539" s="1252"/>
      <c r="E539" s="1194"/>
      <c r="F539" s="1194"/>
      <c r="G539" s="1194"/>
      <c r="H539" s="1194"/>
      <c r="I539" s="1194"/>
      <c r="J539" s="1194"/>
      <c r="K539" s="1194"/>
    </row>
    <row r="540" spans="1:11" s="1218" customFormat="1">
      <c r="A540" s="1194"/>
      <c r="B540" s="1216"/>
      <c r="C540" s="1252"/>
      <c r="E540" s="1194"/>
      <c r="F540" s="1194"/>
      <c r="G540" s="1194"/>
      <c r="H540" s="1194"/>
      <c r="I540" s="1194"/>
      <c r="J540" s="1194"/>
      <c r="K540" s="1194"/>
    </row>
    <row r="541" spans="1:11" s="1218" customFormat="1">
      <c r="A541" s="1194"/>
      <c r="B541" s="1216"/>
      <c r="C541" s="1252"/>
      <c r="E541" s="1194"/>
      <c r="F541" s="1194"/>
      <c r="G541" s="1194"/>
      <c r="H541" s="1194"/>
      <c r="I541" s="1194"/>
      <c r="J541" s="1194"/>
      <c r="K541" s="1194"/>
    </row>
    <row r="542" spans="1:11" s="1218" customFormat="1">
      <c r="A542" s="1194"/>
      <c r="B542" s="1216"/>
      <c r="C542" s="1252"/>
      <c r="E542" s="1194"/>
      <c r="F542" s="1194"/>
      <c r="G542" s="1194"/>
      <c r="H542" s="1194"/>
      <c r="I542" s="1194"/>
      <c r="J542" s="1194"/>
      <c r="K542" s="1194"/>
    </row>
    <row r="543" spans="1:11" s="1218" customFormat="1">
      <c r="A543" s="1194"/>
      <c r="B543" s="1216"/>
      <c r="C543" s="1252"/>
      <c r="E543" s="1194"/>
      <c r="F543" s="1194"/>
      <c r="G543" s="1194"/>
      <c r="H543" s="1194"/>
      <c r="I543" s="1194"/>
      <c r="J543" s="1194"/>
      <c r="K543" s="1194"/>
    </row>
    <row r="544" spans="1:11" s="1218" customFormat="1">
      <c r="A544" s="1194"/>
      <c r="B544" s="1216"/>
      <c r="C544" s="1252"/>
      <c r="E544" s="1194"/>
      <c r="F544" s="1194"/>
      <c r="G544" s="1194"/>
      <c r="H544" s="1194"/>
      <c r="I544" s="1194"/>
      <c r="J544" s="1194"/>
      <c r="K544" s="1194"/>
    </row>
    <row r="545" spans="1:11" s="1218" customFormat="1">
      <c r="A545" s="1194"/>
      <c r="B545" s="1216"/>
      <c r="C545" s="1252"/>
      <c r="E545" s="1194"/>
      <c r="F545" s="1194"/>
      <c r="G545" s="1194"/>
      <c r="H545" s="1194"/>
      <c r="I545" s="1194"/>
      <c r="J545" s="1194"/>
      <c r="K545" s="1194"/>
    </row>
    <row r="546" spans="1:11" s="1218" customFormat="1">
      <c r="A546" s="1194"/>
      <c r="B546" s="1216"/>
      <c r="C546" s="1252"/>
      <c r="E546" s="1194"/>
      <c r="F546" s="1194"/>
      <c r="G546" s="1194"/>
      <c r="H546" s="1194"/>
      <c r="I546" s="1194"/>
      <c r="J546" s="1194"/>
      <c r="K546" s="1194"/>
    </row>
    <row r="547" spans="1:11" s="1218" customFormat="1">
      <c r="A547" s="1194"/>
      <c r="B547" s="1216"/>
      <c r="C547" s="1252"/>
      <c r="E547" s="1194"/>
      <c r="F547" s="1194"/>
      <c r="G547" s="1194"/>
      <c r="H547" s="1194"/>
      <c r="I547" s="1194"/>
      <c r="J547" s="1194"/>
      <c r="K547" s="1194"/>
    </row>
    <row r="548" spans="1:11" s="1218" customFormat="1">
      <c r="A548" s="1194"/>
      <c r="B548" s="1216"/>
      <c r="C548" s="1252"/>
      <c r="E548" s="1194"/>
      <c r="F548" s="1194"/>
      <c r="G548" s="1194"/>
      <c r="H548" s="1194"/>
      <c r="I548" s="1194"/>
      <c r="J548" s="1194"/>
      <c r="K548" s="1194"/>
    </row>
    <row r="549" spans="1:11" s="1218" customFormat="1">
      <c r="A549" s="1194"/>
      <c r="B549" s="1216"/>
      <c r="C549" s="1252"/>
      <c r="E549" s="1194"/>
      <c r="F549" s="1194"/>
      <c r="G549" s="1194"/>
      <c r="H549" s="1194"/>
      <c r="I549" s="1194"/>
      <c r="J549" s="1194"/>
      <c r="K549" s="1194"/>
    </row>
    <row r="550" spans="1:11" s="1218" customFormat="1">
      <c r="A550" s="1194"/>
      <c r="B550" s="1216"/>
      <c r="C550" s="1252"/>
      <c r="E550" s="1194"/>
      <c r="F550" s="1194"/>
      <c r="G550" s="1194"/>
      <c r="H550" s="1194"/>
      <c r="I550" s="1194"/>
      <c r="J550" s="1194"/>
      <c r="K550" s="1194"/>
    </row>
    <row r="551" spans="1:11" s="1218" customFormat="1">
      <c r="A551" s="1194"/>
      <c r="B551" s="1216"/>
      <c r="C551" s="1252"/>
      <c r="E551" s="1194"/>
      <c r="F551" s="1194"/>
      <c r="G551" s="1194"/>
      <c r="H551" s="1194"/>
      <c r="I551" s="1194"/>
      <c r="J551" s="1194"/>
      <c r="K551" s="1194"/>
    </row>
    <row r="552" spans="1:11" s="1218" customFormat="1">
      <c r="A552" s="1194"/>
      <c r="B552" s="1216"/>
      <c r="C552" s="1252"/>
      <c r="E552" s="1194"/>
      <c r="F552" s="1194"/>
      <c r="G552" s="1194"/>
      <c r="H552" s="1194"/>
      <c r="I552" s="1194"/>
      <c r="J552" s="1194"/>
      <c r="K552" s="1194"/>
    </row>
    <row r="553" spans="1:11" s="1218" customFormat="1">
      <c r="A553" s="1194"/>
      <c r="B553" s="1216"/>
      <c r="C553" s="1252"/>
      <c r="E553" s="1194"/>
      <c r="F553" s="1194"/>
      <c r="G553" s="1194"/>
      <c r="H553" s="1194"/>
      <c r="I553" s="1194"/>
      <c r="J553" s="1194"/>
      <c r="K553" s="1194"/>
    </row>
    <row r="554" spans="1:11" s="1218" customFormat="1">
      <c r="A554" s="1194"/>
      <c r="B554" s="1216"/>
      <c r="C554" s="1252"/>
      <c r="E554" s="1194"/>
      <c r="F554" s="1194"/>
      <c r="G554" s="1194"/>
      <c r="H554" s="1194"/>
      <c r="I554" s="1194"/>
      <c r="J554" s="1194"/>
      <c r="K554" s="1194"/>
    </row>
    <row r="555" spans="1:11" s="1218" customFormat="1">
      <c r="A555" s="1194"/>
      <c r="B555" s="1216"/>
      <c r="C555" s="1252"/>
      <c r="E555" s="1194"/>
      <c r="F555" s="1194"/>
      <c r="G555" s="1194"/>
      <c r="H555" s="1194"/>
      <c r="I555" s="1194"/>
      <c r="J555" s="1194"/>
      <c r="K555" s="1194"/>
    </row>
    <row r="556" spans="1:11" s="1218" customFormat="1">
      <c r="A556" s="1194"/>
      <c r="B556" s="1216"/>
      <c r="C556" s="1252"/>
      <c r="E556" s="1194"/>
      <c r="F556" s="1194"/>
      <c r="G556" s="1194"/>
      <c r="H556" s="1194"/>
      <c r="I556" s="1194"/>
      <c r="J556" s="1194"/>
      <c r="K556" s="1194"/>
    </row>
    <row r="557" spans="1:11" s="1218" customFormat="1">
      <c r="A557" s="1194"/>
      <c r="B557" s="1216"/>
      <c r="C557" s="1252"/>
      <c r="E557" s="1194"/>
      <c r="F557" s="1194"/>
      <c r="G557" s="1194"/>
      <c r="H557" s="1194"/>
      <c r="I557" s="1194"/>
      <c r="J557" s="1194"/>
      <c r="K557" s="1194"/>
    </row>
    <row r="558" spans="1:11" s="1218" customFormat="1">
      <c r="A558" s="1194"/>
      <c r="B558" s="1216"/>
      <c r="C558" s="1252"/>
      <c r="E558" s="1194"/>
      <c r="F558" s="1194"/>
      <c r="G558" s="1194"/>
      <c r="H558" s="1194"/>
      <c r="I558" s="1194"/>
      <c r="J558" s="1194"/>
      <c r="K558" s="1194"/>
    </row>
    <row r="559" spans="1:11" s="1218" customFormat="1">
      <c r="A559" s="1194"/>
      <c r="B559" s="1216"/>
      <c r="C559" s="1252"/>
      <c r="E559" s="1194"/>
      <c r="F559" s="1194"/>
      <c r="G559" s="1194"/>
      <c r="H559" s="1194"/>
      <c r="I559" s="1194"/>
      <c r="J559" s="1194"/>
      <c r="K559" s="1194"/>
    </row>
    <row r="560" spans="1:11" s="1218" customFormat="1">
      <c r="A560" s="1194"/>
      <c r="B560" s="1216"/>
      <c r="C560" s="1252"/>
      <c r="E560" s="1194"/>
      <c r="F560" s="1194"/>
      <c r="G560" s="1194"/>
      <c r="H560" s="1194"/>
      <c r="I560" s="1194"/>
      <c r="J560" s="1194"/>
      <c r="K560" s="1194"/>
    </row>
    <row r="561" spans="1:11" s="1218" customFormat="1">
      <c r="A561" s="1194"/>
      <c r="B561" s="1216"/>
      <c r="C561" s="1252"/>
      <c r="E561" s="1194"/>
      <c r="F561" s="1194"/>
      <c r="G561" s="1194"/>
      <c r="H561" s="1194"/>
      <c r="I561" s="1194"/>
      <c r="J561" s="1194"/>
      <c r="K561" s="1194"/>
    </row>
    <row r="562" spans="1:11" s="1218" customFormat="1">
      <c r="A562" s="1194"/>
      <c r="B562" s="1216"/>
      <c r="C562" s="1252"/>
      <c r="E562" s="1194"/>
      <c r="F562" s="1194"/>
      <c r="G562" s="1194"/>
      <c r="H562" s="1194"/>
      <c r="I562" s="1194"/>
      <c r="J562" s="1194"/>
      <c r="K562" s="1194"/>
    </row>
    <row r="563" spans="1:11" s="1218" customFormat="1">
      <c r="A563" s="1194"/>
      <c r="B563" s="1216"/>
      <c r="C563" s="1252"/>
      <c r="E563" s="1194"/>
      <c r="F563" s="1194"/>
      <c r="G563" s="1194"/>
      <c r="H563" s="1194"/>
      <c r="I563" s="1194"/>
      <c r="J563" s="1194"/>
      <c r="K563" s="1194"/>
    </row>
    <row r="564" spans="1:11" s="1218" customFormat="1">
      <c r="A564" s="1194"/>
      <c r="B564" s="1216"/>
      <c r="C564" s="1252"/>
      <c r="E564" s="1194"/>
      <c r="F564" s="1194"/>
      <c r="G564" s="1194"/>
      <c r="H564" s="1194"/>
      <c r="I564" s="1194"/>
      <c r="J564" s="1194"/>
      <c r="K564" s="1194"/>
    </row>
    <row r="565" spans="1:11" s="1218" customFormat="1">
      <c r="A565" s="1194"/>
      <c r="B565" s="1216"/>
      <c r="C565" s="1252"/>
      <c r="E565" s="1194"/>
      <c r="F565" s="1194"/>
      <c r="G565" s="1194"/>
      <c r="H565" s="1194"/>
      <c r="I565" s="1194"/>
      <c r="J565" s="1194"/>
      <c r="K565" s="1194"/>
    </row>
    <row r="566" spans="1:11" s="1218" customFormat="1">
      <c r="A566" s="1194"/>
      <c r="B566" s="1216"/>
      <c r="C566" s="1252"/>
      <c r="E566" s="1194"/>
      <c r="F566" s="1194"/>
      <c r="G566" s="1194"/>
      <c r="H566" s="1194"/>
      <c r="I566" s="1194"/>
      <c r="J566" s="1194"/>
      <c r="K566" s="1194"/>
    </row>
    <row r="567" spans="1:11" s="1218" customFormat="1">
      <c r="A567" s="1194"/>
      <c r="B567" s="1216"/>
      <c r="C567" s="1252"/>
      <c r="E567" s="1194"/>
      <c r="F567" s="1194"/>
      <c r="G567" s="1194"/>
      <c r="H567" s="1194"/>
      <c r="I567" s="1194"/>
      <c r="J567" s="1194"/>
      <c r="K567" s="1194"/>
    </row>
    <row r="568" spans="1:11" s="1218" customFormat="1">
      <c r="A568" s="1194"/>
      <c r="B568" s="1216"/>
      <c r="C568" s="1252"/>
      <c r="E568" s="1194"/>
      <c r="F568" s="1194"/>
      <c r="G568" s="1194"/>
      <c r="H568" s="1194"/>
      <c r="I568" s="1194"/>
      <c r="J568" s="1194"/>
      <c r="K568" s="1194"/>
    </row>
    <row r="569" spans="1:11" s="1218" customFormat="1">
      <c r="A569" s="1194"/>
      <c r="B569" s="1216"/>
      <c r="C569" s="1252"/>
      <c r="E569" s="1194"/>
      <c r="F569" s="1194"/>
      <c r="G569" s="1194"/>
      <c r="H569" s="1194"/>
      <c r="I569" s="1194"/>
      <c r="J569" s="1194"/>
      <c r="K569" s="1194"/>
    </row>
    <row r="570" spans="1:11" s="1218" customFormat="1">
      <c r="A570" s="1194"/>
      <c r="B570" s="1216"/>
      <c r="C570" s="1252"/>
      <c r="E570" s="1194"/>
      <c r="F570" s="1194"/>
      <c r="G570" s="1194"/>
      <c r="H570" s="1194"/>
      <c r="I570" s="1194"/>
      <c r="J570" s="1194"/>
      <c r="K570" s="1194"/>
    </row>
    <row r="571" spans="1:11" s="1218" customFormat="1">
      <c r="A571" s="1194"/>
      <c r="B571" s="1216"/>
      <c r="C571" s="1252"/>
      <c r="E571" s="1194"/>
      <c r="F571" s="1194"/>
      <c r="G571" s="1194"/>
      <c r="H571" s="1194"/>
      <c r="I571" s="1194"/>
      <c r="J571" s="1194"/>
      <c r="K571" s="1194"/>
    </row>
    <row r="572" spans="1:11" s="1218" customFormat="1">
      <c r="A572" s="1194"/>
      <c r="B572" s="1216"/>
      <c r="C572" s="1252"/>
      <c r="E572" s="1194"/>
      <c r="F572" s="1194"/>
      <c r="G572" s="1194"/>
      <c r="H572" s="1194"/>
      <c r="I572" s="1194"/>
      <c r="J572" s="1194"/>
      <c r="K572" s="1194"/>
    </row>
    <row r="573" spans="1:11" s="1218" customFormat="1">
      <c r="A573" s="1194"/>
      <c r="B573" s="1216"/>
      <c r="C573" s="1252"/>
      <c r="E573" s="1194"/>
      <c r="F573" s="1194"/>
      <c r="G573" s="1194"/>
      <c r="H573" s="1194"/>
      <c r="I573" s="1194"/>
      <c r="J573" s="1194"/>
      <c r="K573" s="1194"/>
    </row>
    <row r="574" spans="1:11" s="1218" customFormat="1">
      <c r="A574" s="1194"/>
      <c r="B574" s="1216"/>
      <c r="C574" s="1252"/>
      <c r="E574" s="1194"/>
      <c r="F574" s="1194"/>
      <c r="G574" s="1194"/>
      <c r="H574" s="1194"/>
      <c r="I574" s="1194"/>
      <c r="J574" s="1194"/>
      <c r="K574" s="1194"/>
    </row>
    <row r="575" spans="1:11" s="1218" customFormat="1">
      <c r="A575" s="1194"/>
      <c r="B575" s="1216"/>
      <c r="C575" s="1252"/>
      <c r="E575" s="1194"/>
      <c r="F575" s="1194"/>
      <c r="G575" s="1194"/>
      <c r="H575" s="1194"/>
      <c r="I575" s="1194"/>
      <c r="J575" s="1194"/>
      <c r="K575" s="1194"/>
    </row>
    <row r="576" spans="1:11" s="1218" customFormat="1">
      <c r="A576" s="1194"/>
      <c r="B576" s="1216"/>
      <c r="C576" s="1252"/>
      <c r="E576" s="1194"/>
      <c r="F576" s="1194"/>
      <c r="G576" s="1194"/>
      <c r="H576" s="1194"/>
      <c r="I576" s="1194"/>
      <c r="J576" s="1194"/>
      <c r="K576" s="1194"/>
    </row>
    <row r="577" spans="1:11" s="1218" customFormat="1">
      <c r="A577" s="1194"/>
      <c r="B577" s="1216"/>
      <c r="C577" s="1252"/>
      <c r="E577" s="1194"/>
      <c r="F577" s="1194"/>
      <c r="G577" s="1194"/>
      <c r="H577" s="1194"/>
      <c r="I577" s="1194"/>
      <c r="J577" s="1194"/>
      <c r="K577" s="1194"/>
    </row>
    <row r="578" spans="1:11" s="1218" customFormat="1">
      <c r="A578" s="1194"/>
      <c r="B578" s="1216"/>
      <c r="C578" s="1252"/>
      <c r="E578" s="1194"/>
      <c r="F578" s="1194"/>
      <c r="G578" s="1194"/>
      <c r="H578" s="1194"/>
      <c r="I578" s="1194"/>
      <c r="J578" s="1194"/>
      <c r="K578" s="1194"/>
    </row>
    <row r="579" spans="1:11" s="1218" customFormat="1">
      <c r="A579" s="1194"/>
      <c r="B579" s="1216"/>
      <c r="C579" s="1252"/>
      <c r="E579" s="1194"/>
      <c r="F579" s="1194"/>
      <c r="G579" s="1194"/>
      <c r="H579" s="1194"/>
      <c r="I579" s="1194"/>
      <c r="J579" s="1194"/>
      <c r="K579" s="1194"/>
    </row>
    <row r="580" spans="1:11" s="1218" customFormat="1">
      <c r="A580" s="1194"/>
      <c r="B580" s="1216"/>
      <c r="C580" s="1252"/>
      <c r="E580" s="1194"/>
      <c r="F580" s="1194"/>
      <c r="G580" s="1194"/>
      <c r="H580" s="1194"/>
      <c r="I580" s="1194"/>
      <c r="J580" s="1194"/>
      <c r="K580" s="1194"/>
    </row>
    <row r="581" spans="1:11" s="1218" customFormat="1">
      <c r="A581" s="1194"/>
      <c r="B581" s="1216"/>
      <c r="C581" s="1252"/>
      <c r="E581" s="1194"/>
      <c r="F581" s="1194"/>
      <c r="G581" s="1194"/>
      <c r="H581" s="1194"/>
      <c r="I581" s="1194"/>
      <c r="J581" s="1194"/>
      <c r="K581" s="1194"/>
    </row>
    <row r="582" spans="1:11" s="1218" customFormat="1">
      <c r="A582" s="1194"/>
      <c r="B582" s="1216"/>
      <c r="C582" s="1252"/>
      <c r="E582" s="1194"/>
      <c r="F582" s="1194"/>
      <c r="G582" s="1194"/>
      <c r="H582" s="1194"/>
      <c r="I582" s="1194"/>
      <c r="J582" s="1194"/>
      <c r="K582" s="1194"/>
    </row>
    <row r="583" spans="1:11" s="1218" customFormat="1">
      <c r="A583" s="1194"/>
      <c r="B583" s="1216"/>
      <c r="C583" s="1252"/>
      <c r="E583" s="1194"/>
      <c r="F583" s="1194"/>
      <c r="G583" s="1194"/>
      <c r="H583" s="1194"/>
      <c r="I583" s="1194"/>
      <c r="J583" s="1194"/>
      <c r="K583" s="1194"/>
    </row>
    <row r="584" spans="1:11" s="1218" customFormat="1">
      <c r="A584" s="1194"/>
      <c r="B584" s="1216"/>
      <c r="C584" s="1252"/>
      <c r="E584" s="1194"/>
      <c r="F584" s="1194"/>
      <c r="G584" s="1194"/>
      <c r="H584" s="1194"/>
      <c r="I584" s="1194"/>
      <c r="J584" s="1194"/>
      <c r="K584" s="1194"/>
    </row>
    <row r="585" spans="1:11" s="1218" customFormat="1">
      <c r="A585" s="1194"/>
      <c r="B585" s="1216"/>
      <c r="C585" s="1252"/>
      <c r="E585" s="1194"/>
      <c r="F585" s="1194"/>
      <c r="G585" s="1194"/>
      <c r="H585" s="1194"/>
      <c r="I585" s="1194"/>
      <c r="J585" s="1194"/>
      <c r="K585" s="1194"/>
    </row>
    <row r="586" spans="1:11" s="1218" customFormat="1">
      <c r="A586" s="1194"/>
      <c r="B586" s="1216"/>
      <c r="C586" s="1252"/>
      <c r="E586" s="1194"/>
      <c r="F586" s="1194"/>
      <c r="G586" s="1194"/>
      <c r="H586" s="1194"/>
      <c r="I586" s="1194"/>
      <c r="J586" s="1194"/>
      <c r="K586" s="1194"/>
    </row>
    <row r="587" spans="1:11" s="1218" customFormat="1">
      <c r="A587" s="1194"/>
      <c r="B587" s="1216"/>
      <c r="C587" s="1252"/>
      <c r="E587" s="1194"/>
      <c r="F587" s="1194"/>
      <c r="G587" s="1194"/>
      <c r="H587" s="1194"/>
      <c r="I587" s="1194"/>
      <c r="J587" s="1194"/>
      <c r="K587" s="1194"/>
    </row>
    <row r="588" spans="1:11" s="1218" customFormat="1">
      <c r="A588" s="1194"/>
      <c r="B588" s="1216"/>
      <c r="C588" s="1252"/>
      <c r="E588" s="1194"/>
      <c r="F588" s="1194"/>
      <c r="G588" s="1194"/>
      <c r="H588" s="1194"/>
      <c r="I588" s="1194"/>
      <c r="J588" s="1194"/>
      <c r="K588" s="1194"/>
    </row>
    <row r="589" spans="1:11" s="1218" customFormat="1">
      <c r="A589" s="1194"/>
      <c r="B589" s="1216"/>
      <c r="C589" s="1252"/>
      <c r="E589" s="1194"/>
      <c r="F589" s="1194"/>
      <c r="G589" s="1194"/>
      <c r="H589" s="1194"/>
      <c r="I589" s="1194"/>
      <c r="J589" s="1194"/>
      <c r="K589" s="1194"/>
    </row>
    <row r="590" spans="1:11" s="1218" customFormat="1">
      <c r="A590" s="1194"/>
      <c r="B590" s="1216"/>
      <c r="C590" s="1252"/>
      <c r="E590" s="1194"/>
      <c r="F590" s="1194"/>
      <c r="G590" s="1194"/>
      <c r="H590" s="1194"/>
      <c r="I590" s="1194"/>
      <c r="J590" s="1194"/>
      <c r="K590" s="1194"/>
    </row>
    <row r="591" spans="1:11" s="1218" customFormat="1">
      <c r="A591" s="1194"/>
      <c r="B591" s="1216"/>
      <c r="C591" s="1252"/>
      <c r="E591" s="1194"/>
      <c r="F591" s="1194"/>
      <c r="G591" s="1194"/>
      <c r="H591" s="1194"/>
      <c r="I591" s="1194"/>
      <c r="J591" s="1194"/>
      <c r="K591" s="1194"/>
    </row>
    <row r="592" spans="1:11" s="1218" customFormat="1">
      <c r="A592" s="1194"/>
      <c r="B592" s="1216"/>
      <c r="C592" s="1252"/>
      <c r="E592" s="1194"/>
      <c r="F592" s="1194"/>
      <c r="G592" s="1194"/>
      <c r="H592" s="1194"/>
      <c r="I592" s="1194"/>
      <c r="J592" s="1194"/>
      <c r="K592" s="1194"/>
    </row>
    <row r="593" spans="1:11" s="1218" customFormat="1">
      <c r="A593" s="1194"/>
      <c r="B593" s="1216"/>
      <c r="C593" s="1252"/>
      <c r="E593" s="1194"/>
      <c r="F593" s="1194"/>
      <c r="G593" s="1194"/>
      <c r="H593" s="1194"/>
      <c r="I593" s="1194"/>
      <c r="J593" s="1194"/>
      <c r="K593" s="1194"/>
    </row>
    <row r="594" spans="1:11" s="1218" customFormat="1">
      <c r="A594" s="1194"/>
      <c r="B594" s="1216"/>
      <c r="C594" s="1252"/>
      <c r="E594" s="1194"/>
      <c r="F594" s="1194"/>
      <c r="G594" s="1194"/>
      <c r="H594" s="1194"/>
      <c r="I594" s="1194"/>
      <c r="J594" s="1194"/>
      <c r="K594" s="1194"/>
    </row>
    <row r="595" spans="1:11" s="1218" customFormat="1">
      <c r="A595" s="1194"/>
      <c r="B595" s="1216"/>
      <c r="C595" s="1252"/>
      <c r="E595" s="1194"/>
      <c r="F595" s="1194"/>
      <c r="G595" s="1194"/>
      <c r="H595" s="1194"/>
      <c r="I595" s="1194"/>
      <c r="J595" s="1194"/>
      <c r="K595" s="1194"/>
    </row>
    <row r="596" spans="1:11" s="1218" customFormat="1">
      <c r="A596" s="1194"/>
      <c r="B596" s="1216"/>
      <c r="C596" s="1252"/>
      <c r="E596" s="1194"/>
      <c r="F596" s="1194"/>
      <c r="G596" s="1194"/>
      <c r="H596" s="1194"/>
      <c r="I596" s="1194"/>
      <c r="J596" s="1194"/>
      <c r="K596" s="1194"/>
    </row>
    <row r="597" spans="1:11" s="1218" customFormat="1">
      <c r="A597" s="1194"/>
      <c r="B597" s="1216"/>
      <c r="C597" s="1252"/>
      <c r="E597" s="1194"/>
      <c r="F597" s="1194"/>
      <c r="G597" s="1194"/>
      <c r="H597" s="1194"/>
      <c r="I597" s="1194"/>
      <c r="J597" s="1194"/>
      <c r="K597" s="1194"/>
    </row>
    <row r="598" spans="1:11" s="1218" customFormat="1">
      <c r="A598" s="1194"/>
      <c r="B598" s="1216"/>
      <c r="C598" s="1252"/>
      <c r="E598" s="1194"/>
      <c r="F598" s="1194"/>
      <c r="G598" s="1194"/>
      <c r="H598" s="1194"/>
      <c r="I598" s="1194"/>
      <c r="J598" s="1194"/>
      <c r="K598" s="1194"/>
    </row>
    <row r="599" spans="1:11" s="1218" customFormat="1">
      <c r="A599" s="1194"/>
      <c r="B599" s="1216"/>
      <c r="C599" s="1252"/>
      <c r="E599" s="1194"/>
      <c r="F599" s="1194"/>
      <c r="G599" s="1194"/>
      <c r="H599" s="1194"/>
      <c r="I599" s="1194"/>
      <c r="J599" s="1194"/>
      <c r="K599" s="1194"/>
    </row>
    <row r="600" spans="1:11" s="1218" customFormat="1">
      <c r="A600" s="1194"/>
      <c r="B600" s="1216"/>
      <c r="C600" s="1252"/>
      <c r="E600" s="1194"/>
      <c r="F600" s="1194"/>
      <c r="G600" s="1194"/>
      <c r="H600" s="1194"/>
      <c r="I600" s="1194"/>
      <c r="J600" s="1194"/>
      <c r="K600" s="1194"/>
    </row>
    <row r="601" spans="1:11" s="1218" customFormat="1">
      <c r="A601" s="1194"/>
      <c r="B601" s="1216"/>
      <c r="C601" s="1252"/>
      <c r="E601" s="1194"/>
      <c r="F601" s="1194"/>
      <c r="G601" s="1194"/>
      <c r="H601" s="1194"/>
      <c r="I601" s="1194"/>
      <c r="J601" s="1194"/>
      <c r="K601" s="1194"/>
    </row>
    <row r="602" spans="1:11" s="1218" customFormat="1">
      <c r="A602" s="1194"/>
      <c r="B602" s="1216"/>
      <c r="C602" s="1252"/>
      <c r="E602" s="1194"/>
      <c r="F602" s="1194"/>
      <c r="G602" s="1194"/>
      <c r="H602" s="1194"/>
      <c r="I602" s="1194"/>
      <c r="J602" s="1194"/>
      <c r="K602" s="1194"/>
    </row>
    <row r="603" spans="1:11" s="1218" customFormat="1">
      <c r="A603" s="1194"/>
      <c r="B603" s="1216"/>
      <c r="C603" s="1252"/>
      <c r="E603" s="1194"/>
      <c r="F603" s="1194"/>
      <c r="G603" s="1194"/>
      <c r="H603" s="1194"/>
      <c r="I603" s="1194"/>
      <c r="J603" s="1194"/>
      <c r="K603" s="1194"/>
    </row>
    <row r="604" spans="1:11" s="1218" customFormat="1">
      <c r="A604" s="1194"/>
      <c r="B604" s="1216"/>
      <c r="C604" s="1252"/>
      <c r="E604" s="1194"/>
      <c r="F604" s="1194"/>
      <c r="G604" s="1194"/>
      <c r="H604" s="1194"/>
      <c r="I604" s="1194"/>
      <c r="J604" s="1194"/>
      <c r="K604" s="1194"/>
    </row>
    <row r="605" spans="1:11" s="1218" customFormat="1">
      <c r="A605" s="1194"/>
      <c r="B605" s="1216"/>
      <c r="C605" s="1252"/>
      <c r="E605" s="1194"/>
      <c r="F605" s="1194"/>
      <c r="G605" s="1194"/>
      <c r="H605" s="1194"/>
      <c r="I605" s="1194"/>
      <c r="J605" s="1194"/>
      <c r="K605" s="1194"/>
    </row>
    <row r="606" spans="1:11" s="1218" customFormat="1">
      <c r="A606" s="1194"/>
      <c r="B606" s="1216"/>
      <c r="C606" s="1252"/>
      <c r="E606" s="1194"/>
      <c r="F606" s="1194"/>
      <c r="G606" s="1194"/>
      <c r="H606" s="1194"/>
      <c r="I606" s="1194"/>
      <c r="J606" s="1194"/>
      <c r="K606" s="1194"/>
    </row>
    <row r="607" spans="1:11" s="1218" customFormat="1">
      <c r="A607" s="1194"/>
      <c r="B607" s="1216"/>
      <c r="C607" s="1252"/>
      <c r="E607" s="1194"/>
      <c r="F607" s="1194"/>
      <c r="G607" s="1194"/>
      <c r="H607" s="1194"/>
      <c r="I607" s="1194"/>
      <c r="J607" s="1194"/>
      <c r="K607" s="1194"/>
    </row>
    <row r="608" spans="1:11" s="1218" customFormat="1">
      <c r="A608" s="1194"/>
      <c r="B608" s="1216"/>
      <c r="C608" s="1252"/>
      <c r="E608" s="1194"/>
      <c r="F608" s="1194"/>
      <c r="G608" s="1194"/>
      <c r="H608" s="1194"/>
      <c r="I608" s="1194"/>
      <c r="J608" s="1194"/>
      <c r="K608" s="1194"/>
    </row>
    <row r="609" spans="1:11" s="1218" customFormat="1">
      <c r="A609" s="1194"/>
      <c r="B609" s="1216"/>
      <c r="C609" s="1252"/>
      <c r="E609" s="1194"/>
      <c r="F609" s="1194"/>
      <c r="G609" s="1194"/>
      <c r="H609" s="1194"/>
      <c r="I609" s="1194"/>
      <c r="J609" s="1194"/>
      <c r="K609" s="1194"/>
    </row>
    <row r="610" spans="1:11" s="1218" customFormat="1">
      <c r="A610" s="1194"/>
      <c r="B610" s="1216"/>
      <c r="C610" s="1252"/>
      <c r="E610" s="1194"/>
      <c r="F610" s="1194"/>
      <c r="G610" s="1194"/>
      <c r="H610" s="1194"/>
      <c r="I610" s="1194"/>
      <c r="J610" s="1194"/>
      <c r="K610" s="1194"/>
    </row>
  </sheetData>
  <mergeCells count="4">
    <mergeCell ref="A2:I2"/>
    <mergeCell ref="D10:F10"/>
    <mergeCell ref="B20:H20"/>
    <mergeCell ref="B22:H22"/>
  </mergeCells>
  <conditionalFormatting sqref="I9:I18 I21">
    <cfRule type="cellIs" dxfId="3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AEE23-1F2A-4203-B78B-78D954C107DA}">
  <sheetPr>
    <pageSetUpPr fitToPage="1"/>
  </sheetPr>
  <dimension ref="A1:G168"/>
  <sheetViews>
    <sheetView view="pageBreakPreview" topLeftCell="A146" zoomScale="85" zoomScaleNormal="100" zoomScaleSheetLayoutView="85" workbookViewId="0">
      <selection activeCell="F134" sqref="F30:F134"/>
    </sheetView>
  </sheetViews>
  <sheetFormatPr defaultRowHeight="12.75"/>
  <cols>
    <col min="1" max="1" width="5.85546875" style="813" customWidth="1"/>
    <col min="2" max="2" width="13.5703125" style="813" customWidth="1"/>
    <col min="3" max="3" width="47.85546875" style="813" customWidth="1"/>
    <col min="4" max="6" width="9.140625" style="813"/>
    <col min="7" max="7" width="14" style="813" bestFit="1" customWidth="1"/>
    <col min="8" max="256" width="9.140625" style="813"/>
    <col min="257" max="257" width="5.85546875" style="813" customWidth="1"/>
    <col min="258" max="258" width="13.5703125" style="813" customWidth="1"/>
    <col min="259" max="259" width="47.85546875" style="813" customWidth="1"/>
    <col min="260" max="262" width="9.140625" style="813"/>
    <col min="263" max="263" width="14" style="813" bestFit="1" customWidth="1"/>
    <col min="264" max="512" width="9.140625" style="813"/>
    <col min="513" max="513" width="5.85546875" style="813" customWidth="1"/>
    <col min="514" max="514" width="13.5703125" style="813" customWidth="1"/>
    <col min="515" max="515" width="47.85546875" style="813" customWidth="1"/>
    <col min="516" max="518" width="9.140625" style="813"/>
    <col min="519" max="519" width="14" style="813" bestFit="1" customWidth="1"/>
    <col min="520" max="768" width="9.140625" style="813"/>
    <col min="769" max="769" width="5.85546875" style="813" customWidth="1"/>
    <col min="770" max="770" width="13.5703125" style="813" customWidth="1"/>
    <col min="771" max="771" width="47.85546875" style="813" customWidth="1"/>
    <col min="772" max="774" width="9.140625" style="813"/>
    <col min="775" max="775" width="14" style="813" bestFit="1" customWidth="1"/>
    <col min="776" max="1024" width="9.140625" style="813"/>
    <col min="1025" max="1025" width="5.85546875" style="813" customWidth="1"/>
    <col min="1026" max="1026" width="13.5703125" style="813" customWidth="1"/>
    <col min="1027" max="1027" width="47.85546875" style="813" customWidth="1"/>
    <col min="1028" max="1030" width="9.140625" style="813"/>
    <col min="1031" max="1031" width="14" style="813" bestFit="1" customWidth="1"/>
    <col min="1032" max="1280" width="9.140625" style="813"/>
    <col min="1281" max="1281" width="5.85546875" style="813" customWidth="1"/>
    <col min="1282" max="1282" width="13.5703125" style="813" customWidth="1"/>
    <col min="1283" max="1283" width="47.85546875" style="813" customWidth="1"/>
    <col min="1284" max="1286" width="9.140625" style="813"/>
    <col min="1287" max="1287" width="14" style="813" bestFit="1" customWidth="1"/>
    <col min="1288" max="1536" width="9.140625" style="813"/>
    <col min="1537" max="1537" width="5.85546875" style="813" customWidth="1"/>
    <col min="1538" max="1538" width="13.5703125" style="813" customWidth="1"/>
    <col min="1539" max="1539" width="47.85546875" style="813" customWidth="1"/>
    <col min="1540" max="1542" width="9.140625" style="813"/>
    <col min="1543" max="1543" width="14" style="813" bestFit="1" customWidth="1"/>
    <col min="1544" max="1792" width="9.140625" style="813"/>
    <col min="1793" max="1793" width="5.85546875" style="813" customWidth="1"/>
    <col min="1794" max="1794" width="13.5703125" style="813" customWidth="1"/>
    <col min="1795" max="1795" width="47.85546875" style="813" customWidth="1"/>
    <col min="1796" max="1798" width="9.140625" style="813"/>
    <col min="1799" max="1799" width="14" style="813" bestFit="1" customWidth="1"/>
    <col min="1800" max="2048" width="9.140625" style="813"/>
    <col min="2049" max="2049" width="5.85546875" style="813" customWidth="1"/>
    <col min="2050" max="2050" width="13.5703125" style="813" customWidth="1"/>
    <col min="2051" max="2051" width="47.85546875" style="813" customWidth="1"/>
    <col min="2052" max="2054" width="9.140625" style="813"/>
    <col min="2055" max="2055" width="14" style="813" bestFit="1" customWidth="1"/>
    <col min="2056" max="2304" width="9.140625" style="813"/>
    <col min="2305" max="2305" width="5.85546875" style="813" customWidth="1"/>
    <col min="2306" max="2306" width="13.5703125" style="813" customWidth="1"/>
    <col min="2307" max="2307" width="47.85546875" style="813" customWidth="1"/>
    <col min="2308" max="2310" width="9.140625" style="813"/>
    <col min="2311" max="2311" width="14" style="813" bestFit="1" customWidth="1"/>
    <col min="2312" max="2560" width="9.140625" style="813"/>
    <col min="2561" max="2561" width="5.85546875" style="813" customWidth="1"/>
    <col min="2562" max="2562" width="13.5703125" style="813" customWidth="1"/>
    <col min="2563" max="2563" width="47.85546875" style="813" customWidth="1"/>
    <col min="2564" max="2566" width="9.140625" style="813"/>
    <col min="2567" max="2567" width="14" style="813" bestFit="1" customWidth="1"/>
    <col min="2568" max="2816" width="9.140625" style="813"/>
    <col min="2817" max="2817" width="5.85546875" style="813" customWidth="1"/>
    <col min="2818" max="2818" width="13.5703125" style="813" customWidth="1"/>
    <col min="2819" max="2819" width="47.85546875" style="813" customWidth="1"/>
    <col min="2820" max="2822" width="9.140625" style="813"/>
    <col min="2823" max="2823" width="14" style="813" bestFit="1" customWidth="1"/>
    <col min="2824" max="3072" width="9.140625" style="813"/>
    <col min="3073" max="3073" width="5.85546875" style="813" customWidth="1"/>
    <col min="3074" max="3074" width="13.5703125" style="813" customWidth="1"/>
    <col min="3075" max="3075" width="47.85546875" style="813" customWidth="1"/>
    <col min="3076" max="3078" width="9.140625" style="813"/>
    <col min="3079" max="3079" width="14" style="813" bestFit="1" customWidth="1"/>
    <col min="3080" max="3328" width="9.140625" style="813"/>
    <col min="3329" max="3329" width="5.85546875" style="813" customWidth="1"/>
    <col min="3330" max="3330" width="13.5703125" style="813" customWidth="1"/>
    <col min="3331" max="3331" width="47.85546875" style="813" customWidth="1"/>
    <col min="3332" max="3334" width="9.140625" style="813"/>
    <col min="3335" max="3335" width="14" style="813" bestFit="1" customWidth="1"/>
    <col min="3336" max="3584" width="9.140625" style="813"/>
    <col min="3585" max="3585" width="5.85546875" style="813" customWidth="1"/>
    <col min="3586" max="3586" width="13.5703125" style="813" customWidth="1"/>
    <col min="3587" max="3587" width="47.85546875" style="813" customWidth="1"/>
    <col min="3588" max="3590" width="9.140625" style="813"/>
    <col min="3591" max="3591" width="14" style="813" bestFit="1" customWidth="1"/>
    <col min="3592" max="3840" width="9.140625" style="813"/>
    <col min="3841" max="3841" width="5.85546875" style="813" customWidth="1"/>
    <col min="3842" max="3842" width="13.5703125" style="813" customWidth="1"/>
    <col min="3843" max="3843" width="47.85546875" style="813" customWidth="1"/>
    <col min="3844" max="3846" width="9.140625" style="813"/>
    <col min="3847" max="3847" width="14" style="813" bestFit="1" customWidth="1"/>
    <col min="3848" max="4096" width="9.140625" style="813"/>
    <col min="4097" max="4097" width="5.85546875" style="813" customWidth="1"/>
    <col min="4098" max="4098" width="13.5703125" style="813" customWidth="1"/>
    <col min="4099" max="4099" width="47.85546875" style="813" customWidth="1"/>
    <col min="4100" max="4102" width="9.140625" style="813"/>
    <col min="4103" max="4103" width="14" style="813" bestFit="1" customWidth="1"/>
    <col min="4104" max="4352" width="9.140625" style="813"/>
    <col min="4353" max="4353" width="5.85546875" style="813" customWidth="1"/>
    <col min="4354" max="4354" width="13.5703125" style="813" customWidth="1"/>
    <col min="4355" max="4355" width="47.85546875" style="813" customWidth="1"/>
    <col min="4356" max="4358" width="9.140625" style="813"/>
    <col min="4359" max="4359" width="14" style="813" bestFit="1" customWidth="1"/>
    <col min="4360" max="4608" width="9.140625" style="813"/>
    <col min="4609" max="4609" width="5.85546875" style="813" customWidth="1"/>
    <col min="4610" max="4610" width="13.5703125" style="813" customWidth="1"/>
    <col min="4611" max="4611" width="47.85546875" style="813" customWidth="1"/>
    <col min="4612" max="4614" width="9.140625" style="813"/>
    <col min="4615" max="4615" width="14" style="813" bestFit="1" customWidth="1"/>
    <col min="4616" max="4864" width="9.140625" style="813"/>
    <col min="4865" max="4865" width="5.85546875" style="813" customWidth="1"/>
    <col min="4866" max="4866" width="13.5703125" style="813" customWidth="1"/>
    <col min="4867" max="4867" width="47.85546875" style="813" customWidth="1"/>
    <col min="4868" max="4870" width="9.140625" style="813"/>
    <col min="4871" max="4871" width="14" style="813" bestFit="1" customWidth="1"/>
    <col min="4872" max="5120" width="9.140625" style="813"/>
    <col min="5121" max="5121" width="5.85546875" style="813" customWidth="1"/>
    <col min="5122" max="5122" width="13.5703125" style="813" customWidth="1"/>
    <col min="5123" max="5123" width="47.85546875" style="813" customWidth="1"/>
    <col min="5124" max="5126" width="9.140625" style="813"/>
    <col min="5127" max="5127" width="14" style="813" bestFit="1" customWidth="1"/>
    <col min="5128" max="5376" width="9.140625" style="813"/>
    <col min="5377" max="5377" width="5.85546875" style="813" customWidth="1"/>
    <col min="5378" max="5378" width="13.5703125" style="813" customWidth="1"/>
    <col min="5379" max="5379" width="47.85546875" style="813" customWidth="1"/>
    <col min="5380" max="5382" width="9.140625" style="813"/>
    <col min="5383" max="5383" width="14" style="813" bestFit="1" customWidth="1"/>
    <col min="5384" max="5632" width="9.140625" style="813"/>
    <col min="5633" max="5633" width="5.85546875" style="813" customWidth="1"/>
    <col min="5634" max="5634" width="13.5703125" style="813" customWidth="1"/>
    <col min="5635" max="5635" width="47.85546875" style="813" customWidth="1"/>
    <col min="5636" max="5638" width="9.140625" style="813"/>
    <col min="5639" max="5639" width="14" style="813" bestFit="1" customWidth="1"/>
    <col min="5640" max="5888" width="9.140625" style="813"/>
    <col min="5889" max="5889" width="5.85546875" style="813" customWidth="1"/>
    <col min="5890" max="5890" width="13.5703125" style="813" customWidth="1"/>
    <col min="5891" max="5891" width="47.85546875" style="813" customWidth="1"/>
    <col min="5892" max="5894" width="9.140625" style="813"/>
    <col min="5895" max="5895" width="14" style="813" bestFit="1" customWidth="1"/>
    <col min="5896" max="6144" width="9.140625" style="813"/>
    <col min="6145" max="6145" width="5.85546875" style="813" customWidth="1"/>
    <col min="6146" max="6146" width="13.5703125" style="813" customWidth="1"/>
    <col min="6147" max="6147" width="47.85546875" style="813" customWidth="1"/>
    <col min="6148" max="6150" width="9.140625" style="813"/>
    <col min="6151" max="6151" width="14" style="813" bestFit="1" customWidth="1"/>
    <col min="6152" max="6400" width="9.140625" style="813"/>
    <col min="6401" max="6401" width="5.85546875" style="813" customWidth="1"/>
    <col min="6402" max="6402" width="13.5703125" style="813" customWidth="1"/>
    <col min="6403" max="6403" width="47.85546875" style="813" customWidth="1"/>
    <col min="6404" max="6406" width="9.140625" style="813"/>
    <col min="6407" max="6407" width="14" style="813" bestFit="1" customWidth="1"/>
    <col min="6408" max="6656" width="9.140625" style="813"/>
    <col min="6657" max="6657" width="5.85546875" style="813" customWidth="1"/>
    <col min="6658" max="6658" width="13.5703125" style="813" customWidth="1"/>
    <col min="6659" max="6659" width="47.85546875" style="813" customWidth="1"/>
    <col min="6660" max="6662" width="9.140625" style="813"/>
    <col min="6663" max="6663" width="14" style="813" bestFit="1" customWidth="1"/>
    <col min="6664" max="6912" width="9.140625" style="813"/>
    <col min="6913" max="6913" width="5.85546875" style="813" customWidth="1"/>
    <col min="6914" max="6914" width="13.5703125" style="813" customWidth="1"/>
    <col min="6915" max="6915" width="47.85546875" style="813" customWidth="1"/>
    <col min="6916" max="6918" width="9.140625" style="813"/>
    <col min="6919" max="6919" width="14" style="813" bestFit="1" customWidth="1"/>
    <col min="6920" max="7168" width="9.140625" style="813"/>
    <col min="7169" max="7169" width="5.85546875" style="813" customWidth="1"/>
    <col min="7170" max="7170" width="13.5703125" style="813" customWidth="1"/>
    <col min="7171" max="7171" width="47.85546875" style="813" customWidth="1"/>
    <col min="7172" max="7174" width="9.140625" style="813"/>
    <col min="7175" max="7175" width="14" style="813" bestFit="1" customWidth="1"/>
    <col min="7176" max="7424" width="9.140625" style="813"/>
    <col min="7425" max="7425" width="5.85546875" style="813" customWidth="1"/>
    <col min="7426" max="7426" width="13.5703125" style="813" customWidth="1"/>
    <col min="7427" max="7427" width="47.85546875" style="813" customWidth="1"/>
    <col min="7428" max="7430" width="9.140625" style="813"/>
    <col min="7431" max="7431" width="14" style="813" bestFit="1" customWidth="1"/>
    <col min="7432" max="7680" width="9.140625" style="813"/>
    <col min="7681" max="7681" width="5.85546875" style="813" customWidth="1"/>
    <col min="7682" max="7682" width="13.5703125" style="813" customWidth="1"/>
    <col min="7683" max="7683" width="47.85546875" style="813" customWidth="1"/>
    <col min="7684" max="7686" width="9.140625" style="813"/>
    <col min="7687" max="7687" width="14" style="813" bestFit="1" customWidth="1"/>
    <col min="7688" max="7936" width="9.140625" style="813"/>
    <col min="7937" max="7937" width="5.85546875" style="813" customWidth="1"/>
    <col min="7938" max="7938" width="13.5703125" style="813" customWidth="1"/>
    <col min="7939" max="7939" width="47.85546875" style="813" customWidth="1"/>
    <col min="7940" max="7942" width="9.140625" style="813"/>
    <col min="7943" max="7943" width="14" style="813" bestFit="1" customWidth="1"/>
    <col min="7944" max="8192" width="9.140625" style="813"/>
    <col min="8193" max="8193" width="5.85546875" style="813" customWidth="1"/>
    <col min="8194" max="8194" width="13.5703125" style="813" customWidth="1"/>
    <col min="8195" max="8195" width="47.85546875" style="813" customWidth="1"/>
    <col min="8196" max="8198" width="9.140625" style="813"/>
    <col min="8199" max="8199" width="14" style="813" bestFit="1" customWidth="1"/>
    <col min="8200" max="8448" width="9.140625" style="813"/>
    <col min="8449" max="8449" width="5.85546875" style="813" customWidth="1"/>
    <col min="8450" max="8450" width="13.5703125" style="813" customWidth="1"/>
    <col min="8451" max="8451" width="47.85546875" style="813" customWidth="1"/>
    <col min="8452" max="8454" width="9.140625" style="813"/>
    <col min="8455" max="8455" width="14" style="813" bestFit="1" customWidth="1"/>
    <col min="8456" max="8704" width="9.140625" style="813"/>
    <col min="8705" max="8705" width="5.85546875" style="813" customWidth="1"/>
    <col min="8706" max="8706" width="13.5703125" style="813" customWidth="1"/>
    <col min="8707" max="8707" width="47.85546875" style="813" customWidth="1"/>
    <col min="8708" max="8710" width="9.140625" style="813"/>
    <col min="8711" max="8711" width="14" style="813" bestFit="1" customWidth="1"/>
    <col min="8712" max="8960" width="9.140625" style="813"/>
    <col min="8961" max="8961" width="5.85546875" style="813" customWidth="1"/>
    <col min="8962" max="8962" width="13.5703125" style="813" customWidth="1"/>
    <col min="8963" max="8963" width="47.85546875" style="813" customWidth="1"/>
    <col min="8964" max="8966" width="9.140625" style="813"/>
    <col min="8967" max="8967" width="14" style="813" bestFit="1" customWidth="1"/>
    <col min="8968" max="9216" width="9.140625" style="813"/>
    <col min="9217" max="9217" width="5.85546875" style="813" customWidth="1"/>
    <col min="9218" max="9218" width="13.5703125" style="813" customWidth="1"/>
    <col min="9219" max="9219" width="47.85546875" style="813" customWidth="1"/>
    <col min="9220" max="9222" width="9.140625" style="813"/>
    <col min="9223" max="9223" width="14" style="813" bestFit="1" customWidth="1"/>
    <col min="9224" max="9472" width="9.140625" style="813"/>
    <col min="9473" max="9473" width="5.85546875" style="813" customWidth="1"/>
    <col min="9474" max="9474" width="13.5703125" style="813" customWidth="1"/>
    <col min="9475" max="9475" width="47.85546875" style="813" customWidth="1"/>
    <col min="9476" max="9478" width="9.140625" style="813"/>
    <col min="9479" max="9479" width="14" style="813" bestFit="1" customWidth="1"/>
    <col min="9480" max="9728" width="9.140625" style="813"/>
    <col min="9729" max="9729" width="5.85546875" style="813" customWidth="1"/>
    <col min="9730" max="9730" width="13.5703125" style="813" customWidth="1"/>
    <col min="9731" max="9731" width="47.85546875" style="813" customWidth="1"/>
    <col min="9732" max="9734" width="9.140625" style="813"/>
    <col min="9735" max="9735" width="14" style="813" bestFit="1" customWidth="1"/>
    <col min="9736" max="9984" width="9.140625" style="813"/>
    <col min="9985" max="9985" width="5.85546875" style="813" customWidth="1"/>
    <col min="9986" max="9986" width="13.5703125" style="813" customWidth="1"/>
    <col min="9987" max="9987" width="47.85546875" style="813" customWidth="1"/>
    <col min="9988" max="9990" width="9.140625" style="813"/>
    <col min="9991" max="9991" width="14" style="813" bestFit="1" customWidth="1"/>
    <col min="9992" max="10240" width="9.140625" style="813"/>
    <col min="10241" max="10241" width="5.85546875" style="813" customWidth="1"/>
    <col min="10242" max="10242" width="13.5703125" style="813" customWidth="1"/>
    <col min="10243" max="10243" width="47.85546875" style="813" customWidth="1"/>
    <col min="10244" max="10246" width="9.140625" style="813"/>
    <col min="10247" max="10247" width="14" style="813" bestFit="1" customWidth="1"/>
    <col min="10248" max="10496" width="9.140625" style="813"/>
    <col min="10497" max="10497" width="5.85546875" style="813" customWidth="1"/>
    <col min="10498" max="10498" width="13.5703125" style="813" customWidth="1"/>
    <col min="10499" max="10499" width="47.85546875" style="813" customWidth="1"/>
    <col min="10500" max="10502" width="9.140625" style="813"/>
    <col min="10503" max="10503" width="14" style="813" bestFit="1" customWidth="1"/>
    <col min="10504" max="10752" width="9.140625" style="813"/>
    <col min="10753" max="10753" width="5.85546875" style="813" customWidth="1"/>
    <col min="10754" max="10754" width="13.5703125" style="813" customWidth="1"/>
    <col min="10755" max="10755" width="47.85546875" style="813" customWidth="1"/>
    <col min="10756" max="10758" width="9.140625" style="813"/>
    <col min="10759" max="10759" width="14" style="813" bestFit="1" customWidth="1"/>
    <col min="10760" max="11008" width="9.140625" style="813"/>
    <col min="11009" max="11009" width="5.85546875" style="813" customWidth="1"/>
    <col min="11010" max="11010" width="13.5703125" style="813" customWidth="1"/>
    <col min="11011" max="11011" width="47.85546875" style="813" customWidth="1"/>
    <col min="11012" max="11014" width="9.140625" style="813"/>
    <col min="11015" max="11015" width="14" style="813" bestFit="1" customWidth="1"/>
    <col min="11016" max="11264" width="9.140625" style="813"/>
    <col min="11265" max="11265" width="5.85546875" style="813" customWidth="1"/>
    <col min="11266" max="11266" width="13.5703125" style="813" customWidth="1"/>
    <col min="11267" max="11267" width="47.85546875" style="813" customWidth="1"/>
    <col min="11268" max="11270" width="9.140625" style="813"/>
    <col min="11271" max="11271" width="14" style="813" bestFit="1" customWidth="1"/>
    <col min="11272" max="11520" width="9.140625" style="813"/>
    <col min="11521" max="11521" width="5.85546875" style="813" customWidth="1"/>
    <col min="11522" max="11522" width="13.5703125" style="813" customWidth="1"/>
    <col min="11523" max="11523" width="47.85546875" style="813" customWidth="1"/>
    <col min="11524" max="11526" width="9.140625" style="813"/>
    <col min="11527" max="11527" width="14" style="813" bestFit="1" customWidth="1"/>
    <col min="11528" max="11776" width="9.140625" style="813"/>
    <col min="11777" max="11777" width="5.85546875" style="813" customWidth="1"/>
    <col min="11778" max="11778" width="13.5703125" style="813" customWidth="1"/>
    <col min="11779" max="11779" width="47.85546875" style="813" customWidth="1"/>
    <col min="11780" max="11782" width="9.140625" style="813"/>
    <col min="11783" max="11783" width="14" style="813" bestFit="1" customWidth="1"/>
    <col min="11784" max="12032" width="9.140625" style="813"/>
    <col min="12033" max="12033" width="5.85546875" style="813" customWidth="1"/>
    <col min="12034" max="12034" width="13.5703125" style="813" customWidth="1"/>
    <col min="12035" max="12035" width="47.85546875" style="813" customWidth="1"/>
    <col min="12036" max="12038" width="9.140625" style="813"/>
    <col min="12039" max="12039" width="14" style="813" bestFit="1" customWidth="1"/>
    <col min="12040" max="12288" width="9.140625" style="813"/>
    <col min="12289" max="12289" width="5.85546875" style="813" customWidth="1"/>
    <col min="12290" max="12290" width="13.5703125" style="813" customWidth="1"/>
    <col min="12291" max="12291" width="47.85546875" style="813" customWidth="1"/>
    <col min="12292" max="12294" width="9.140625" style="813"/>
    <col min="12295" max="12295" width="14" style="813" bestFit="1" customWidth="1"/>
    <col min="12296" max="12544" width="9.140625" style="813"/>
    <col min="12545" max="12545" width="5.85546875" style="813" customWidth="1"/>
    <col min="12546" max="12546" width="13.5703125" style="813" customWidth="1"/>
    <col min="12547" max="12547" width="47.85546875" style="813" customWidth="1"/>
    <col min="12548" max="12550" width="9.140625" style="813"/>
    <col min="12551" max="12551" width="14" style="813" bestFit="1" customWidth="1"/>
    <col min="12552" max="12800" width="9.140625" style="813"/>
    <col min="12801" max="12801" width="5.85546875" style="813" customWidth="1"/>
    <col min="12802" max="12802" width="13.5703125" style="813" customWidth="1"/>
    <col min="12803" max="12803" width="47.85546875" style="813" customWidth="1"/>
    <col min="12804" max="12806" width="9.140625" style="813"/>
    <col min="12807" max="12807" width="14" style="813" bestFit="1" customWidth="1"/>
    <col min="12808" max="13056" width="9.140625" style="813"/>
    <col min="13057" max="13057" width="5.85546875" style="813" customWidth="1"/>
    <col min="13058" max="13058" width="13.5703125" style="813" customWidth="1"/>
    <col min="13059" max="13059" width="47.85546875" style="813" customWidth="1"/>
    <col min="13060" max="13062" width="9.140625" style="813"/>
    <col min="13063" max="13063" width="14" style="813" bestFit="1" customWidth="1"/>
    <col min="13064" max="13312" width="9.140625" style="813"/>
    <col min="13313" max="13313" width="5.85546875" style="813" customWidth="1"/>
    <col min="13314" max="13314" width="13.5703125" style="813" customWidth="1"/>
    <col min="13315" max="13315" width="47.85546875" style="813" customWidth="1"/>
    <col min="13316" max="13318" width="9.140625" style="813"/>
    <col min="13319" max="13319" width="14" style="813" bestFit="1" customWidth="1"/>
    <col min="13320" max="13568" width="9.140625" style="813"/>
    <col min="13569" max="13569" width="5.85546875" style="813" customWidth="1"/>
    <col min="13570" max="13570" width="13.5703125" style="813" customWidth="1"/>
    <col min="13571" max="13571" width="47.85546875" style="813" customWidth="1"/>
    <col min="13572" max="13574" width="9.140625" style="813"/>
    <col min="13575" max="13575" width="14" style="813" bestFit="1" customWidth="1"/>
    <col min="13576" max="13824" width="9.140625" style="813"/>
    <col min="13825" max="13825" width="5.85546875" style="813" customWidth="1"/>
    <col min="13826" max="13826" width="13.5703125" style="813" customWidth="1"/>
    <col min="13827" max="13827" width="47.85546875" style="813" customWidth="1"/>
    <col min="13828" max="13830" width="9.140625" style="813"/>
    <col min="13831" max="13831" width="14" style="813" bestFit="1" customWidth="1"/>
    <col min="13832" max="14080" width="9.140625" style="813"/>
    <col min="14081" max="14081" width="5.85546875" style="813" customWidth="1"/>
    <col min="14082" max="14082" width="13.5703125" style="813" customWidth="1"/>
    <col min="14083" max="14083" width="47.85546875" style="813" customWidth="1"/>
    <col min="14084" max="14086" width="9.140625" style="813"/>
    <col min="14087" max="14087" width="14" style="813" bestFit="1" customWidth="1"/>
    <col min="14088" max="14336" width="9.140625" style="813"/>
    <col min="14337" max="14337" width="5.85546875" style="813" customWidth="1"/>
    <col min="14338" max="14338" width="13.5703125" style="813" customWidth="1"/>
    <col min="14339" max="14339" width="47.85546875" style="813" customWidth="1"/>
    <col min="14340" max="14342" width="9.140625" style="813"/>
    <col min="14343" max="14343" width="14" style="813" bestFit="1" customWidth="1"/>
    <col min="14344" max="14592" width="9.140625" style="813"/>
    <col min="14593" max="14593" width="5.85546875" style="813" customWidth="1"/>
    <col min="14594" max="14594" width="13.5703125" style="813" customWidth="1"/>
    <col min="14595" max="14595" width="47.85546875" style="813" customWidth="1"/>
    <col min="14596" max="14598" width="9.140625" style="813"/>
    <col min="14599" max="14599" width="14" style="813" bestFit="1" customWidth="1"/>
    <col min="14600" max="14848" width="9.140625" style="813"/>
    <col min="14849" max="14849" width="5.85546875" style="813" customWidth="1"/>
    <col min="14850" max="14850" width="13.5703125" style="813" customWidth="1"/>
    <col min="14851" max="14851" width="47.85546875" style="813" customWidth="1"/>
    <col min="14852" max="14854" width="9.140625" style="813"/>
    <col min="14855" max="14855" width="14" style="813" bestFit="1" customWidth="1"/>
    <col min="14856" max="15104" width="9.140625" style="813"/>
    <col min="15105" max="15105" width="5.85546875" style="813" customWidth="1"/>
    <col min="15106" max="15106" width="13.5703125" style="813" customWidth="1"/>
    <col min="15107" max="15107" width="47.85546875" style="813" customWidth="1"/>
    <col min="15108" max="15110" width="9.140625" style="813"/>
    <col min="15111" max="15111" width="14" style="813" bestFit="1" customWidth="1"/>
    <col min="15112" max="15360" width="9.140625" style="813"/>
    <col min="15361" max="15361" width="5.85546875" style="813" customWidth="1"/>
    <col min="15362" max="15362" width="13.5703125" style="813" customWidth="1"/>
    <col min="15363" max="15363" width="47.85546875" style="813" customWidth="1"/>
    <col min="15364" max="15366" width="9.140625" style="813"/>
    <col min="15367" max="15367" width="14" style="813" bestFit="1" customWidth="1"/>
    <col min="15368" max="15616" width="9.140625" style="813"/>
    <col min="15617" max="15617" width="5.85546875" style="813" customWidth="1"/>
    <col min="15618" max="15618" width="13.5703125" style="813" customWidth="1"/>
    <col min="15619" max="15619" width="47.85546875" style="813" customWidth="1"/>
    <col min="15620" max="15622" width="9.140625" style="813"/>
    <col min="15623" max="15623" width="14" style="813" bestFit="1" customWidth="1"/>
    <col min="15624" max="15872" width="9.140625" style="813"/>
    <col min="15873" max="15873" width="5.85546875" style="813" customWidth="1"/>
    <col min="15874" max="15874" width="13.5703125" style="813" customWidth="1"/>
    <col min="15875" max="15875" width="47.85546875" style="813" customWidth="1"/>
    <col min="15876" max="15878" width="9.140625" style="813"/>
    <col min="15879" max="15879" width="14" style="813" bestFit="1" customWidth="1"/>
    <col min="15880" max="16128" width="9.140625" style="813"/>
    <col min="16129" max="16129" width="5.85546875" style="813" customWidth="1"/>
    <col min="16130" max="16130" width="13.5703125" style="813" customWidth="1"/>
    <col min="16131" max="16131" width="47.85546875" style="813" customWidth="1"/>
    <col min="16132" max="16134" width="9.140625" style="813"/>
    <col min="16135" max="16135" width="14" style="813" bestFit="1" customWidth="1"/>
    <col min="16136" max="16384" width="9.140625" style="813"/>
  </cols>
  <sheetData>
    <row r="1" spans="1:7" ht="39" thickBot="1">
      <c r="A1" s="867" t="s">
        <v>1358</v>
      </c>
      <c r="B1" s="868" t="s">
        <v>1359</v>
      </c>
      <c r="C1" s="869" t="s">
        <v>1360</v>
      </c>
      <c r="D1" s="870" t="s">
        <v>1361</v>
      </c>
      <c r="E1" s="870" t="s">
        <v>326</v>
      </c>
      <c r="F1" s="870" t="s">
        <v>1362</v>
      </c>
      <c r="G1" s="871" t="s">
        <v>1363</v>
      </c>
    </row>
    <row r="2" spans="1:7">
      <c r="A2" s="872"/>
      <c r="B2" s="872"/>
      <c r="C2" s="873"/>
      <c r="D2" s="874"/>
      <c r="E2" s="874"/>
      <c r="F2" s="874"/>
      <c r="G2" s="875"/>
    </row>
    <row r="11" spans="1:7" ht="18">
      <c r="C11" s="1186" t="s">
        <v>1364</v>
      </c>
      <c r="D11" s="1186"/>
      <c r="E11" s="1186"/>
      <c r="F11" s="1186"/>
    </row>
    <row r="14" spans="1:7">
      <c r="B14" s="876"/>
      <c r="C14" s="1187" t="s">
        <v>1365</v>
      </c>
      <c r="D14" s="1187"/>
      <c r="E14" s="1187"/>
      <c r="F14" s="876"/>
      <c r="G14" s="876"/>
    </row>
    <row r="15" spans="1:7">
      <c r="B15" s="877"/>
      <c r="C15" s="877"/>
      <c r="D15" s="877"/>
      <c r="E15" s="877"/>
      <c r="F15" s="877"/>
      <c r="G15" s="877"/>
    </row>
    <row r="16" spans="1:7" ht="15">
      <c r="C16" s="1188" t="s">
        <v>1620</v>
      </c>
      <c r="D16" s="1188"/>
      <c r="E16" s="1188"/>
      <c r="F16" s="1188"/>
    </row>
    <row r="20" spans="1:7">
      <c r="A20" s="878"/>
      <c r="B20" s="878" t="s">
        <v>1366</v>
      </c>
      <c r="C20" s="1185" t="s">
        <v>1367</v>
      </c>
      <c r="D20" s="1185"/>
      <c r="E20" s="1185"/>
      <c r="F20" s="1185"/>
      <c r="G20" s="1185"/>
    </row>
    <row r="21" spans="1:7" ht="15">
      <c r="C21" s="858"/>
      <c r="D21" s="858"/>
      <c r="E21" s="858"/>
      <c r="F21" s="858"/>
      <c r="G21" s="858"/>
    </row>
    <row r="22" spans="1:7">
      <c r="B22" s="878" t="s">
        <v>1368</v>
      </c>
      <c r="C22" s="1185" t="s">
        <v>1369</v>
      </c>
      <c r="D22" s="1185"/>
      <c r="E22" s="1185"/>
      <c r="F22" s="1185"/>
      <c r="G22" s="1185"/>
    </row>
    <row r="23" spans="1:7" ht="15">
      <c r="C23" s="858"/>
      <c r="D23" s="858"/>
      <c r="E23" s="858"/>
      <c r="F23" s="858"/>
      <c r="G23" s="858"/>
    </row>
    <row r="24" spans="1:7">
      <c r="B24" s="878" t="s">
        <v>1370</v>
      </c>
      <c r="C24" s="1185" t="s">
        <v>1371</v>
      </c>
      <c r="D24" s="1185"/>
      <c r="E24" s="1185"/>
      <c r="F24" s="1185"/>
      <c r="G24" s="1185"/>
    </row>
    <row r="25" spans="1:7" ht="15">
      <c r="C25" s="858"/>
      <c r="D25" s="858"/>
      <c r="E25" s="858"/>
      <c r="F25" s="858"/>
      <c r="G25" s="858"/>
    </row>
    <row r="26" spans="1:7" ht="15">
      <c r="B26" s="878" t="s">
        <v>1372</v>
      </c>
      <c r="C26" s="879" t="s">
        <v>1373</v>
      </c>
      <c r="D26" s="858"/>
      <c r="E26" s="858"/>
      <c r="F26" s="858"/>
      <c r="G26" s="858"/>
    </row>
    <row r="27" spans="1:7" ht="15">
      <c r="C27" s="858"/>
      <c r="D27" s="858"/>
      <c r="E27" s="858"/>
      <c r="F27" s="858"/>
      <c r="G27" s="858"/>
    </row>
    <row r="28" spans="1:7" ht="15">
      <c r="B28" s="878" t="s">
        <v>1374</v>
      </c>
      <c r="C28" s="879" t="s">
        <v>1375</v>
      </c>
      <c r="D28" s="858"/>
      <c r="E28" s="858"/>
      <c r="F28" s="858"/>
      <c r="G28" s="858"/>
    </row>
    <row r="29" spans="1:7" ht="15">
      <c r="B29" s="878"/>
      <c r="C29" s="879"/>
      <c r="D29" s="858"/>
      <c r="E29" s="858"/>
      <c r="F29" s="858"/>
      <c r="G29" s="858"/>
    </row>
    <row r="30" spans="1:7" ht="293.25">
      <c r="C30" s="880" t="s">
        <v>1376</v>
      </c>
    </row>
    <row r="31" spans="1:7" ht="51">
      <c r="C31" s="881" t="s">
        <v>1377</v>
      </c>
    </row>
    <row r="32" spans="1:7" ht="51">
      <c r="C32" s="880" t="s">
        <v>1378</v>
      </c>
    </row>
    <row r="33" spans="1:7" ht="114.75">
      <c r="A33" s="882"/>
      <c r="B33" s="883"/>
      <c r="C33" s="881" t="s">
        <v>1379</v>
      </c>
      <c r="D33" s="884"/>
      <c r="E33" s="885"/>
      <c r="F33" s="885"/>
      <c r="G33" s="886"/>
    </row>
    <row r="34" spans="1:7" ht="89.25">
      <c r="A34" s="882"/>
      <c r="B34" s="883"/>
      <c r="C34" s="881" t="s">
        <v>1380</v>
      </c>
      <c r="D34" s="884"/>
      <c r="E34" s="885"/>
      <c r="F34" s="885"/>
      <c r="G34" s="886"/>
    </row>
    <row r="35" spans="1:7" ht="51">
      <c r="A35" s="882"/>
      <c r="B35" s="883"/>
      <c r="C35" s="881" t="s">
        <v>1381</v>
      </c>
      <c r="D35" s="884"/>
      <c r="E35" s="885"/>
      <c r="F35" s="885"/>
      <c r="G35" s="886"/>
    </row>
    <row r="36" spans="1:7" ht="102">
      <c r="A36" s="882"/>
      <c r="B36" s="883"/>
      <c r="C36" s="880" t="s">
        <v>1382</v>
      </c>
      <c r="D36" s="884"/>
      <c r="E36" s="885"/>
      <c r="F36" s="885"/>
      <c r="G36" s="886"/>
    </row>
    <row r="37" spans="1:7">
      <c r="A37" s="882"/>
      <c r="B37" s="887"/>
      <c r="C37" s="888"/>
      <c r="D37" s="884"/>
      <c r="E37" s="885"/>
      <c r="F37" s="885"/>
      <c r="G37" s="886"/>
    </row>
    <row r="38" spans="1:7">
      <c r="A38" s="882" t="s">
        <v>1383</v>
      </c>
      <c r="B38" s="882" t="s">
        <v>1384</v>
      </c>
      <c r="C38" s="889" t="s">
        <v>1385</v>
      </c>
      <c r="D38" s="884"/>
      <c r="E38" s="890"/>
      <c r="F38" s="891"/>
      <c r="G38" s="892"/>
    </row>
    <row r="39" spans="1:7" ht="165.75">
      <c r="A39" s="882"/>
      <c r="B39" s="887"/>
      <c r="C39" s="893" t="s">
        <v>1386</v>
      </c>
      <c r="D39" s="884"/>
      <c r="E39" s="890"/>
      <c r="F39" s="891"/>
      <c r="G39" s="892"/>
    </row>
    <row r="40" spans="1:7">
      <c r="A40" s="882"/>
      <c r="B40" s="887"/>
      <c r="C40" s="894" t="s">
        <v>1387</v>
      </c>
      <c r="D40" s="884"/>
      <c r="E40" s="890"/>
      <c r="F40" s="891"/>
      <c r="G40" s="892"/>
    </row>
    <row r="41" spans="1:7">
      <c r="A41" s="895" t="s">
        <v>1388</v>
      </c>
      <c r="B41" s="895"/>
      <c r="C41" s="896" t="s">
        <v>1621</v>
      </c>
      <c r="D41" s="897" t="s">
        <v>1389</v>
      </c>
      <c r="E41" s="898">
        <v>165</v>
      </c>
      <c r="F41" s="899"/>
      <c r="G41" s="900">
        <f>E41*F41</f>
        <v>0</v>
      </c>
    </row>
    <row r="42" spans="1:7">
      <c r="A42" s="895"/>
      <c r="B42" s="895"/>
      <c r="C42" s="896" t="s">
        <v>1390</v>
      </c>
      <c r="D42" s="897" t="s">
        <v>1389</v>
      </c>
      <c r="E42" s="898">
        <v>183</v>
      </c>
      <c r="F42" s="899"/>
      <c r="G42" s="900">
        <f>E42*F42</f>
        <v>0</v>
      </c>
    </row>
    <row r="43" spans="1:7">
      <c r="A43" s="901" t="s">
        <v>1388</v>
      </c>
      <c r="B43" s="901"/>
      <c r="C43" s="902" t="s">
        <v>1391</v>
      </c>
      <c r="D43" s="903" t="s">
        <v>21</v>
      </c>
      <c r="E43" s="904">
        <v>1</v>
      </c>
      <c r="F43" s="899"/>
      <c r="G43" s="900">
        <f>E43*F43</f>
        <v>0</v>
      </c>
    </row>
    <row r="44" spans="1:7">
      <c r="A44" s="901" t="s">
        <v>1392</v>
      </c>
      <c r="B44" s="901"/>
      <c r="C44" s="902" t="s">
        <v>1393</v>
      </c>
      <c r="D44" s="903" t="s">
        <v>21</v>
      </c>
      <c r="E44" s="904">
        <v>1</v>
      </c>
      <c r="F44" s="899"/>
      <c r="G44" s="900">
        <f>E44*F44</f>
        <v>0</v>
      </c>
    </row>
    <row r="45" spans="1:7">
      <c r="A45" s="905" t="s">
        <v>1394</v>
      </c>
      <c r="B45" s="906"/>
      <c r="C45" s="907" t="s">
        <v>1395</v>
      </c>
      <c r="D45" s="908" t="s">
        <v>21</v>
      </c>
      <c r="E45" s="909">
        <v>1</v>
      </c>
      <c r="F45" s="899"/>
      <c r="G45" s="900">
        <f>E45*F45</f>
        <v>0</v>
      </c>
    </row>
    <row r="46" spans="1:7">
      <c r="A46" s="882"/>
      <c r="B46" s="887"/>
      <c r="C46" s="910"/>
      <c r="D46" s="911"/>
      <c r="E46" s="912"/>
      <c r="F46" s="913"/>
      <c r="G46" s="914"/>
    </row>
    <row r="47" spans="1:7">
      <c r="A47" s="915" t="s">
        <v>1396</v>
      </c>
      <c r="B47" s="882" t="s">
        <v>1397</v>
      </c>
      <c r="C47" s="916" t="s">
        <v>1398</v>
      </c>
      <c r="D47" s="884"/>
      <c r="E47" s="891"/>
      <c r="F47" s="917"/>
      <c r="G47" s="918"/>
    </row>
    <row r="48" spans="1:7" ht="114.75">
      <c r="A48" s="882"/>
      <c r="B48" s="887"/>
      <c r="C48" s="919" t="s">
        <v>1399</v>
      </c>
      <c r="D48" s="884"/>
      <c r="E48" s="890"/>
      <c r="F48" s="884"/>
      <c r="G48" s="918"/>
    </row>
    <row r="49" spans="1:7">
      <c r="A49" s="882"/>
      <c r="B49" s="887"/>
      <c r="C49" s="920" t="s">
        <v>1387</v>
      </c>
      <c r="D49" s="884"/>
      <c r="E49" s="890"/>
      <c r="F49" s="884"/>
      <c r="G49" s="918"/>
    </row>
    <row r="50" spans="1:7" ht="14.25">
      <c r="A50" s="895" t="s">
        <v>1400</v>
      </c>
      <c r="B50" s="921"/>
      <c r="C50" s="922" t="s">
        <v>1401</v>
      </c>
      <c r="D50" s="897" t="s">
        <v>1402</v>
      </c>
      <c r="E50" s="923">
        <v>500</v>
      </c>
      <c r="F50" s="899"/>
      <c r="G50" s="900">
        <f>E50*F50</f>
        <v>0</v>
      </c>
    </row>
    <row r="51" spans="1:7">
      <c r="A51" s="901" t="s">
        <v>1403</v>
      </c>
      <c r="B51" s="901"/>
      <c r="C51" s="924" t="s">
        <v>1404</v>
      </c>
      <c r="D51" s="903" t="s">
        <v>21</v>
      </c>
      <c r="E51" s="925">
        <v>10</v>
      </c>
      <c r="F51" s="899"/>
      <c r="G51" s="900">
        <f>E51*F51</f>
        <v>0</v>
      </c>
    </row>
    <row r="52" spans="1:7">
      <c r="A52" s="905" t="s">
        <v>1405</v>
      </c>
      <c r="B52" s="905"/>
      <c r="C52" s="926" t="s">
        <v>1406</v>
      </c>
      <c r="D52" s="908" t="s">
        <v>21</v>
      </c>
      <c r="E52" s="909">
        <v>10</v>
      </c>
      <c r="F52" s="899"/>
      <c r="G52" s="900">
        <f>E52*F52</f>
        <v>0</v>
      </c>
    </row>
    <row r="53" spans="1:7">
      <c r="A53" s="882"/>
      <c r="B53" s="882"/>
      <c r="C53" s="927"/>
      <c r="D53" s="884"/>
      <c r="E53" s="928"/>
      <c r="F53" s="885"/>
      <c r="G53" s="918"/>
    </row>
    <row r="54" spans="1:7" ht="25.5">
      <c r="A54" s="929" t="s">
        <v>607</v>
      </c>
      <c r="B54" s="930" t="s">
        <v>1407</v>
      </c>
      <c r="C54" s="931" t="s">
        <v>1408</v>
      </c>
      <c r="D54" s="884"/>
      <c r="E54" s="885"/>
      <c r="F54" s="885"/>
      <c r="G54" s="886"/>
    </row>
    <row r="55" spans="1:7">
      <c r="A55" s="882"/>
      <c r="B55" s="882"/>
      <c r="C55" s="888" t="s">
        <v>1387</v>
      </c>
      <c r="D55" s="884"/>
      <c r="E55" s="932"/>
      <c r="F55" s="917"/>
      <c r="G55" s="886"/>
    </row>
    <row r="56" spans="1:7" ht="51">
      <c r="A56" s="895" t="s">
        <v>1409</v>
      </c>
      <c r="B56" s="895"/>
      <c r="C56" s="933" t="s">
        <v>1410</v>
      </c>
      <c r="D56" s="897" t="s">
        <v>1411</v>
      </c>
      <c r="E56" s="934">
        <v>100</v>
      </c>
      <c r="F56" s="899"/>
      <c r="G56" s="900">
        <f>E56*F56</f>
        <v>0</v>
      </c>
    </row>
    <row r="57" spans="1:7" ht="127.5">
      <c r="A57" s="901" t="s">
        <v>1412</v>
      </c>
      <c r="B57" s="901"/>
      <c r="C57" s="935" t="s">
        <v>1413</v>
      </c>
      <c r="D57" s="936" t="s">
        <v>11</v>
      </c>
      <c r="E57" s="937">
        <v>1</v>
      </c>
      <c r="F57" s="899"/>
      <c r="G57" s="900">
        <f>E57*F57</f>
        <v>0</v>
      </c>
    </row>
    <row r="58" spans="1:7" ht="63.75">
      <c r="A58" s="901" t="s">
        <v>1414</v>
      </c>
      <c r="B58" s="901"/>
      <c r="C58" s="938" t="s">
        <v>1415</v>
      </c>
      <c r="D58" s="903" t="s">
        <v>106</v>
      </c>
      <c r="E58" s="937">
        <v>100</v>
      </c>
      <c r="F58" s="899"/>
      <c r="G58" s="900">
        <f>E58*F58</f>
        <v>0</v>
      </c>
    </row>
    <row r="59" spans="1:7" ht="38.25">
      <c r="A59" s="901" t="s">
        <v>1416</v>
      </c>
      <c r="B59" s="901"/>
      <c r="C59" s="938" t="s">
        <v>1417</v>
      </c>
      <c r="D59" s="903" t="s">
        <v>1418</v>
      </c>
      <c r="E59" s="937">
        <v>3</v>
      </c>
      <c r="F59" s="899"/>
      <c r="G59" s="900">
        <f>E59*F59</f>
        <v>0</v>
      </c>
    </row>
    <row r="60" spans="1:7" ht="13.5" thickBot="1">
      <c r="A60" s="882"/>
      <c r="B60" s="887"/>
      <c r="C60" s="910"/>
      <c r="D60" s="911"/>
      <c r="E60" s="912"/>
      <c r="F60" s="913"/>
      <c r="G60" s="914"/>
    </row>
    <row r="61" spans="1:7" ht="13.5" thickBot="1">
      <c r="A61" s="939"/>
      <c r="B61" s="939"/>
      <c r="C61" s="940" t="s">
        <v>1419</v>
      </c>
      <c r="D61" s="941"/>
      <c r="E61" s="942"/>
      <c r="F61" s="942"/>
      <c r="G61" s="943">
        <f>SUM(G41,G42,G43,G44,G45,G50,G51,G52,G56,G57,G58,G59)</f>
        <v>0</v>
      </c>
    </row>
    <row r="62" spans="1:7" ht="13.5" thickBot="1">
      <c r="A62" s="882"/>
      <c r="B62" s="887"/>
      <c r="C62" s="888"/>
      <c r="D62" s="884"/>
      <c r="E62" s="885"/>
      <c r="F62" s="944"/>
      <c r="G62" s="886"/>
    </row>
    <row r="63" spans="1:7" ht="13.5" thickBot="1">
      <c r="A63" s="939" t="s">
        <v>1420</v>
      </c>
      <c r="B63" s="939"/>
      <c r="C63" s="940" t="s">
        <v>1421</v>
      </c>
      <c r="D63" s="941"/>
      <c r="E63" s="942"/>
      <c r="F63" s="942"/>
      <c r="G63" s="945"/>
    </row>
    <row r="64" spans="1:7">
      <c r="A64" s="882"/>
      <c r="B64" s="887"/>
      <c r="C64" s="888"/>
      <c r="D64" s="884"/>
      <c r="E64" s="885"/>
      <c r="F64" s="944"/>
      <c r="G64" s="886"/>
    </row>
    <row r="65" spans="1:7">
      <c r="A65" s="882" t="s">
        <v>1422</v>
      </c>
      <c r="B65" s="882" t="s">
        <v>1423</v>
      </c>
      <c r="C65" s="889" t="s">
        <v>1424</v>
      </c>
      <c r="D65" s="884"/>
      <c r="E65" s="885"/>
      <c r="F65" s="885"/>
      <c r="G65" s="886"/>
    </row>
    <row r="66" spans="1:7" ht="76.5">
      <c r="A66" s="882"/>
      <c r="B66" s="887"/>
      <c r="C66" s="919" t="s">
        <v>1425</v>
      </c>
      <c r="D66" s="884"/>
      <c r="E66" s="885"/>
      <c r="F66" s="884"/>
      <c r="G66" s="886"/>
    </row>
    <row r="67" spans="1:7">
      <c r="A67" s="882"/>
      <c r="B67" s="887"/>
      <c r="C67" s="888" t="s">
        <v>1387</v>
      </c>
      <c r="D67" s="884"/>
      <c r="E67" s="885"/>
      <c r="F67" s="884"/>
      <c r="G67" s="886"/>
    </row>
    <row r="68" spans="1:7" ht="27">
      <c r="A68" s="946"/>
      <c r="B68" s="946"/>
      <c r="C68" s="947" t="s">
        <v>1426</v>
      </c>
      <c r="D68" s="948" t="s">
        <v>1411</v>
      </c>
      <c r="E68" s="949">
        <v>1531</v>
      </c>
      <c r="F68" s="899"/>
      <c r="G68" s="900">
        <f>E68*F68</f>
        <v>0</v>
      </c>
    </row>
    <row r="69" spans="1:7">
      <c r="A69" s="882"/>
      <c r="B69" s="887"/>
      <c r="C69" s="888"/>
      <c r="D69" s="884"/>
      <c r="E69" s="885"/>
      <c r="F69" s="885"/>
      <c r="G69" s="886"/>
    </row>
    <row r="70" spans="1:7">
      <c r="A70" s="882" t="s">
        <v>640</v>
      </c>
      <c r="B70" s="882" t="s">
        <v>1427</v>
      </c>
      <c r="C70" s="950" t="s">
        <v>1428</v>
      </c>
      <c r="D70" s="887"/>
      <c r="E70" s="887"/>
      <c r="F70" s="950"/>
      <c r="G70" s="886"/>
    </row>
    <row r="71" spans="1:7" ht="102">
      <c r="A71" s="882"/>
      <c r="B71" s="887"/>
      <c r="C71" s="951" t="s">
        <v>1429</v>
      </c>
      <c r="D71" s="887"/>
      <c r="E71" s="887"/>
      <c r="F71" s="927"/>
      <c r="G71" s="886"/>
    </row>
    <row r="72" spans="1:7">
      <c r="A72" s="882"/>
      <c r="B72" s="887"/>
      <c r="C72" s="927" t="s">
        <v>1387</v>
      </c>
      <c r="D72" s="887"/>
      <c r="E72" s="887"/>
      <c r="F72" s="927"/>
      <c r="G72" s="886"/>
    </row>
    <row r="73" spans="1:7" ht="14.25">
      <c r="A73" s="946"/>
      <c r="B73" s="946"/>
      <c r="C73" s="947" t="s">
        <v>1430</v>
      </c>
      <c r="D73" s="948" t="s">
        <v>1411</v>
      </c>
      <c r="E73" s="949">
        <v>20940</v>
      </c>
      <c r="F73" s="899"/>
      <c r="G73" s="900">
        <f>E73*F73</f>
        <v>0</v>
      </c>
    </row>
    <row r="74" spans="1:7">
      <c r="A74" s="882"/>
      <c r="B74" s="882"/>
      <c r="C74" s="888"/>
      <c r="D74" s="884"/>
      <c r="E74" s="885"/>
      <c r="F74" s="885"/>
      <c r="G74" s="886"/>
    </row>
    <row r="75" spans="1:7" ht="25.5">
      <c r="A75" s="930" t="s">
        <v>1431</v>
      </c>
      <c r="B75" s="930" t="s">
        <v>1432</v>
      </c>
      <c r="C75" s="931" t="s">
        <v>1433</v>
      </c>
      <c r="D75" s="884"/>
      <c r="E75" s="885"/>
      <c r="F75" s="885"/>
      <c r="G75" s="886"/>
    </row>
    <row r="76" spans="1:7" ht="127.5">
      <c r="A76" s="882"/>
      <c r="B76" s="887"/>
      <c r="C76" s="919" t="s">
        <v>1434</v>
      </c>
      <c r="D76" s="884"/>
      <c r="E76" s="885"/>
      <c r="F76" s="885"/>
      <c r="G76" s="886"/>
    </row>
    <row r="77" spans="1:7">
      <c r="A77" s="882"/>
      <c r="B77" s="887"/>
      <c r="C77" s="927" t="s">
        <v>1387</v>
      </c>
      <c r="D77" s="884"/>
      <c r="E77" s="885"/>
      <c r="F77" s="891"/>
      <c r="G77" s="892"/>
    </row>
    <row r="78" spans="1:7" ht="14.25">
      <c r="A78" s="946"/>
      <c r="B78" s="952"/>
      <c r="C78" s="953" t="s">
        <v>1435</v>
      </c>
      <c r="D78" s="948" t="s">
        <v>1411</v>
      </c>
      <c r="E78" s="954">
        <v>2000</v>
      </c>
      <c r="F78" s="899"/>
      <c r="G78" s="900">
        <f>E78*F78</f>
        <v>0</v>
      </c>
    </row>
    <row r="79" spans="1:7">
      <c r="A79" s="882"/>
      <c r="B79" s="887"/>
      <c r="C79" s="927"/>
      <c r="D79" s="884"/>
      <c r="E79" s="885"/>
      <c r="F79" s="885"/>
      <c r="G79" s="886"/>
    </row>
    <row r="80" spans="1:7">
      <c r="A80" s="882" t="s">
        <v>1436</v>
      </c>
      <c r="B80" s="882" t="s">
        <v>1437</v>
      </c>
      <c r="C80" s="955" t="s">
        <v>1438</v>
      </c>
      <c r="D80" s="884"/>
      <c r="E80" s="885"/>
      <c r="F80" s="885"/>
      <c r="G80" s="886"/>
    </row>
    <row r="81" spans="1:7" ht="102">
      <c r="A81" s="882"/>
      <c r="B81" s="887"/>
      <c r="C81" s="919" t="s">
        <v>1439</v>
      </c>
      <c r="D81" s="884"/>
      <c r="E81" s="885"/>
      <c r="F81" s="885"/>
      <c r="G81" s="886"/>
    </row>
    <row r="82" spans="1:7" ht="14.25">
      <c r="A82" s="946"/>
      <c r="B82" s="952"/>
      <c r="C82" s="953" t="s">
        <v>1440</v>
      </c>
      <c r="D82" s="948" t="s">
        <v>1411</v>
      </c>
      <c r="E82" s="954">
        <v>1450</v>
      </c>
      <c r="F82" s="899"/>
      <c r="G82" s="900">
        <f>E82*F82</f>
        <v>0</v>
      </c>
    </row>
    <row r="83" spans="1:7">
      <c r="A83" s="882"/>
      <c r="B83" s="887"/>
      <c r="C83" s="927"/>
      <c r="D83" s="884"/>
      <c r="E83" s="885"/>
      <c r="F83" s="885"/>
      <c r="G83" s="886"/>
    </row>
    <row r="84" spans="1:7">
      <c r="A84" s="882" t="s">
        <v>1441</v>
      </c>
      <c r="B84" s="882" t="s">
        <v>1442</v>
      </c>
      <c r="C84" s="955" t="s">
        <v>1443</v>
      </c>
      <c r="D84" s="884"/>
      <c r="E84" s="885"/>
      <c r="F84" s="885"/>
      <c r="G84" s="886"/>
    </row>
    <row r="85" spans="1:7" ht="51">
      <c r="A85" s="882"/>
      <c r="B85" s="887"/>
      <c r="C85" s="919" t="s">
        <v>1444</v>
      </c>
      <c r="D85" s="884"/>
      <c r="E85" s="885"/>
      <c r="F85" s="884"/>
      <c r="G85" s="886"/>
    </row>
    <row r="86" spans="1:7">
      <c r="A86" s="882" t="s">
        <v>1445</v>
      </c>
      <c r="B86" s="882" t="s">
        <v>1446</v>
      </c>
      <c r="C86" s="955" t="s">
        <v>1447</v>
      </c>
      <c r="D86" s="884"/>
      <c r="E86" s="885"/>
      <c r="F86" s="885"/>
      <c r="G86" s="886"/>
    </row>
    <row r="87" spans="1:7" ht="140.25">
      <c r="A87" s="946"/>
      <c r="B87" s="952"/>
      <c r="C87" s="956" t="s">
        <v>1448</v>
      </c>
      <c r="D87" s="908" t="s">
        <v>1402</v>
      </c>
      <c r="E87" s="949">
        <v>7535</v>
      </c>
      <c r="F87" s="899"/>
      <c r="G87" s="900">
        <f>E87*F87</f>
        <v>0</v>
      </c>
    </row>
    <row r="88" spans="1:7">
      <c r="A88" s="882"/>
      <c r="B88" s="882"/>
      <c r="C88" s="957"/>
      <c r="D88" s="884"/>
      <c r="E88" s="885"/>
      <c r="F88" s="958"/>
      <c r="G88" s="886"/>
    </row>
    <row r="89" spans="1:7">
      <c r="A89" s="959" t="s">
        <v>1449</v>
      </c>
      <c r="B89" s="959" t="s">
        <v>1450</v>
      </c>
      <c r="C89" s="960" t="s">
        <v>1451</v>
      </c>
      <c r="D89" s="815"/>
      <c r="E89" s="885"/>
      <c r="F89" s="961"/>
      <c r="G89" s="962"/>
    </row>
    <row r="90" spans="1:7" ht="63.75">
      <c r="A90" s="959"/>
      <c r="B90" s="959"/>
      <c r="C90" s="880" t="s">
        <v>1452</v>
      </c>
      <c r="D90" s="815"/>
      <c r="E90" s="885"/>
      <c r="F90" s="961"/>
      <c r="G90" s="962"/>
    </row>
    <row r="91" spans="1:7" ht="14.25">
      <c r="A91" s="946"/>
      <c r="B91" s="946"/>
      <c r="C91" s="947" t="s">
        <v>1453</v>
      </c>
      <c r="D91" s="948" t="s">
        <v>1402</v>
      </c>
      <c r="E91" s="954">
        <v>23</v>
      </c>
      <c r="F91" s="899"/>
      <c r="G91" s="900">
        <f>E91*F91</f>
        <v>0</v>
      </c>
    </row>
    <row r="92" spans="1:7" ht="13.5" thickBot="1">
      <c r="A92" s="882"/>
      <c r="B92" s="882"/>
      <c r="C92" s="957"/>
      <c r="D92" s="884"/>
      <c r="E92" s="885"/>
      <c r="F92" s="958"/>
      <c r="G92" s="886"/>
    </row>
    <row r="93" spans="1:7" ht="13.5" thickBot="1">
      <c r="A93" s="939"/>
      <c r="B93" s="963"/>
      <c r="C93" s="964" t="s">
        <v>1454</v>
      </c>
      <c r="D93" s="965"/>
      <c r="E93" s="966"/>
      <c r="F93" s="966"/>
      <c r="G93" s="967">
        <f>SUM(G73,G74,G75,G76,G77,G82,G83,G84,G88,G89,G90,G91)</f>
        <v>0</v>
      </c>
    </row>
    <row r="94" spans="1:7" ht="13.5" thickBot="1">
      <c r="A94" s="882"/>
      <c r="B94" s="887"/>
      <c r="C94" s="888"/>
      <c r="D94" s="884"/>
      <c r="E94" s="885"/>
      <c r="F94" s="885"/>
      <c r="G94" s="886"/>
    </row>
    <row r="95" spans="1:7" ht="13.5" thickBot="1">
      <c r="A95" s="939" t="s">
        <v>1455</v>
      </c>
      <c r="B95" s="963"/>
      <c r="C95" s="964" t="s">
        <v>1456</v>
      </c>
      <c r="D95" s="965"/>
      <c r="E95" s="966"/>
      <c r="F95" s="966"/>
      <c r="G95" s="968"/>
    </row>
    <row r="96" spans="1:7">
      <c r="A96" s="882"/>
      <c r="B96" s="887"/>
      <c r="C96" s="888"/>
      <c r="D96" s="884"/>
      <c r="E96" s="891"/>
      <c r="F96" s="885"/>
      <c r="G96" s="918"/>
    </row>
    <row r="97" spans="1:7">
      <c r="A97" s="882" t="s">
        <v>645</v>
      </c>
      <c r="B97" s="969" t="s">
        <v>1457</v>
      </c>
      <c r="C97" s="970" t="s">
        <v>1458</v>
      </c>
      <c r="D97" s="884"/>
      <c r="E97" s="885"/>
      <c r="F97" s="885"/>
      <c r="G97" s="971"/>
    </row>
    <row r="98" spans="1:7" ht="115.5" thickBot="1">
      <c r="A98" s="882"/>
      <c r="B98" s="969"/>
      <c r="C98" s="951" t="s">
        <v>1459</v>
      </c>
      <c r="D98" s="884" t="s">
        <v>106</v>
      </c>
      <c r="E98" s="972">
        <v>507</v>
      </c>
      <c r="F98" s="899"/>
      <c r="G98" s="900">
        <f>E98*F98</f>
        <v>0</v>
      </c>
    </row>
    <row r="99" spans="1:7" ht="13.5" thickBot="1">
      <c r="A99" s="939"/>
      <c r="B99" s="963"/>
      <c r="C99" s="964" t="s">
        <v>1460</v>
      </c>
      <c r="D99" s="965"/>
      <c r="E99" s="965"/>
      <c r="F99" s="966"/>
      <c r="G99" s="967">
        <f>SUM(G98)</f>
        <v>0</v>
      </c>
    </row>
    <row r="100" spans="1:7">
      <c r="A100" s="882"/>
      <c r="B100" s="969"/>
      <c r="C100" s="951"/>
      <c r="D100" s="884"/>
      <c r="E100" s="972"/>
      <c r="F100" s="885"/>
      <c r="G100" s="971"/>
    </row>
    <row r="101" spans="1:7">
      <c r="A101" s="973" t="s">
        <v>1461</v>
      </c>
      <c r="B101" s="974"/>
      <c r="C101" s="975" t="s">
        <v>1462</v>
      </c>
      <c r="D101" s="976"/>
      <c r="E101" s="976"/>
      <c r="F101" s="977"/>
      <c r="G101" s="978"/>
    </row>
    <row r="102" spans="1:7">
      <c r="A102" s="882"/>
      <c r="B102" s="969"/>
      <c r="C102" s="951"/>
      <c r="D102" s="884"/>
      <c r="E102" s="972"/>
      <c r="F102" s="885"/>
      <c r="G102" s="971"/>
    </row>
    <row r="103" spans="1:7" ht="153">
      <c r="A103" s="979" t="s">
        <v>672</v>
      </c>
      <c r="B103" s="980"/>
      <c r="C103" s="981" t="s">
        <v>1463</v>
      </c>
      <c r="D103" s="884" t="s">
        <v>106</v>
      </c>
      <c r="E103" s="972">
        <v>770</v>
      </c>
      <c r="F103" s="899"/>
      <c r="G103" s="900">
        <f>E103*F103</f>
        <v>0</v>
      </c>
    </row>
    <row r="104" spans="1:7">
      <c r="A104" s="882"/>
      <c r="B104" s="969"/>
      <c r="C104" s="951"/>
      <c r="D104" s="884"/>
      <c r="E104" s="972"/>
      <c r="F104" s="885"/>
      <c r="G104" s="971"/>
    </row>
    <row r="105" spans="1:7" ht="140.25">
      <c r="A105" s="979" t="s">
        <v>678</v>
      </c>
      <c r="B105" s="969"/>
      <c r="C105" s="982" t="s">
        <v>1464</v>
      </c>
      <c r="D105" s="948" t="s">
        <v>1411</v>
      </c>
      <c r="E105" s="954">
        <v>844</v>
      </c>
      <c r="F105" s="899"/>
      <c r="G105" s="900">
        <f>E105*F105</f>
        <v>0</v>
      </c>
    </row>
    <row r="106" spans="1:7">
      <c r="A106" s="882"/>
      <c r="B106" s="969"/>
      <c r="C106" s="951"/>
      <c r="D106" s="884"/>
      <c r="E106" s="983"/>
      <c r="F106" s="885"/>
      <c r="G106" s="971"/>
    </row>
    <row r="107" spans="1:7" ht="63.75">
      <c r="A107" s="979" t="s">
        <v>682</v>
      </c>
      <c r="B107" s="969"/>
      <c r="C107" s="982" t="s">
        <v>1465</v>
      </c>
      <c r="D107" s="908" t="s">
        <v>1402</v>
      </c>
      <c r="E107" s="949">
        <v>702</v>
      </c>
      <c r="F107" s="899"/>
      <c r="G107" s="900">
        <f>E107*F107</f>
        <v>0</v>
      </c>
    </row>
    <row r="108" spans="1:7">
      <c r="A108" s="882"/>
      <c r="B108" s="969"/>
      <c r="C108" s="951"/>
      <c r="D108" s="884"/>
      <c r="E108" s="972"/>
      <c r="F108" s="885"/>
      <c r="G108" s="971"/>
    </row>
    <row r="109" spans="1:7" ht="76.5">
      <c r="A109" s="979" t="s">
        <v>686</v>
      </c>
      <c r="B109" s="969"/>
      <c r="C109" s="984" t="s">
        <v>1466</v>
      </c>
      <c r="D109" s="948" t="s">
        <v>1411</v>
      </c>
      <c r="E109" s="954">
        <v>217</v>
      </c>
      <c r="F109" s="899"/>
      <c r="G109" s="900">
        <f>E109*F109</f>
        <v>0</v>
      </c>
    </row>
    <row r="110" spans="1:7">
      <c r="A110" s="882"/>
      <c r="B110" s="969"/>
      <c r="C110" s="951"/>
      <c r="D110" s="884"/>
      <c r="E110" s="972"/>
      <c r="F110" s="885"/>
      <c r="G110" s="971"/>
    </row>
    <row r="111" spans="1:7" ht="242.25">
      <c r="A111" s="979" t="s">
        <v>690</v>
      </c>
      <c r="B111" s="969"/>
      <c r="C111" s="951" t="s">
        <v>1467</v>
      </c>
      <c r="D111" s="884"/>
      <c r="E111" s="972"/>
      <c r="F111" s="885"/>
      <c r="G111" s="971"/>
    </row>
    <row r="112" spans="1:7">
      <c r="A112" s="882"/>
      <c r="B112" s="969"/>
      <c r="C112" s="951" t="s">
        <v>1468</v>
      </c>
      <c r="D112" s="884" t="s">
        <v>106</v>
      </c>
      <c r="E112" s="972">
        <v>150</v>
      </c>
      <c r="F112" s="899"/>
      <c r="G112" s="900">
        <f>E112*F112</f>
        <v>0</v>
      </c>
    </row>
    <row r="113" spans="1:7">
      <c r="A113" s="882"/>
      <c r="B113" s="969"/>
      <c r="C113" s="951" t="s">
        <v>1469</v>
      </c>
      <c r="D113" s="884" t="s">
        <v>106</v>
      </c>
      <c r="E113" s="972">
        <v>220</v>
      </c>
      <c r="F113" s="899"/>
      <c r="G113" s="900">
        <f>E113*F113</f>
        <v>0</v>
      </c>
    </row>
    <row r="114" spans="1:7">
      <c r="A114" s="882"/>
      <c r="B114" s="969"/>
      <c r="C114" s="951"/>
      <c r="D114" s="884"/>
      <c r="E114" s="972"/>
      <c r="F114" s="885"/>
      <c r="G114" s="971"/>
    </row>
    <row r="115" spans="1:7" ht="369.75">
      <c r="A115" s="979" t="s">
        <v>694</v>
      </c>
      <c r="B115" s="969"/>
      <c r="C115" s="985" t="s">
        <v>1470</v>
      </c>
      <c r="D115" s="884" t="s">
        <v>21</v>
      </c>
      <c r="E115" s="972">
        <v>6</v>
      </c>
      <c r="F115" s="899"/>
      <c r="G115" s="900">
        <f>E115*F115</f>
        <v>0</v>
      </c>
    </row>
    <row r="116" spans="1:7">
      <c r="A116" s="882"/>
      <c r="B116" s="969"/>
      <c r="C116" s="951"/>
      <c r="D116" s="884"/>
      <c r="E116" s="972"/>
      <c r="F116" s="885"/>
      <c r="G116" s="971"/>
    </row>
    <row r="117" spans="1:7" ht="229.5">
      <c r="A117" s="979" t="s">
        <v>699</v>
      </c>
      <c r="B117" s="969"/>
      <c r="C117" s="951" t="s">
        <v>1471</v>
      </c>
      <c r="D117" s="884" t="s">
        <v>106</v>
      </c>
      <c r="E117" s="972">
        <v>200</v>
      </c>
      <c r="F117" s="899"/>
      <c r="G117" s="900">
        <f>E117*F117</f>
        <v>0</v>
      </c>
    </row>
    <row r="118" spans="1:7">
      <c r="A118" s="979"/>
      <c r="B118" s="969"/>
      <c r="C118" s="951"/>
      <c r="D118" s="884"/>
      <c r="E118" s="972"/>
      <c r="F118" s="885"/>
      <c r="G118" s="971"/>
    </row>
    <row r="119" spans="1:7" ht="76.5">
      <c r="A119" s="979" t="s">
        <v>703</v>
      </c>
      <c r="B119" s="969"/>
      <c r="C119" s="951" t="s">
        <v>1472</v>
      </c>
      <c r="D119" s="884" t="s">
        <v>106</v>
      </c>
      <c r="E119" s="972">
        <v>200</v>
      </c>
      <c r="F119" s="899"/>
      <c r="G119" s="900">
        <f>E119*F119</f>
        <v>0</v>
      </c>
    </row>
    <row r="120" spans="1:7" ht="13.5" thickBot="1">
      <c r="A120" s="882"/>
      <c r="B120" s="969"/>
      <c r="C120" s="951"/>
      <c r="D120" s="884"/>
      <c r="E120" s="972"/>
      <c r="F120" s="885"/>
      <c r="G120" s="971"/>
    </row>
    <row r="121" spans="1:7" ht="13.5" thickBot="1">
      <c r="A121" s="939"/>
      <c r="B121" s="963"/>
      <c r="C121" s="964" t="s">
        <v>1473</v>
      </c>
      <c r="D121" s="965"/>
      <c r="E121" s="965"/>
      <c r="F121" s="966"/>
      <c r="G121" s="986">
        <f>SUM(G103,G105,G107,G109,G112,G113,G115,G117,G119)</f>
        <v>0</v>
      </c>
    </row>
    <row r="122" spans="1:7">
      <c r="A122" s="882"/>
      <c r="B122" s="969"/>
      <c r="C122" s="951"/>
      <c r="D122" s="884"/>
      <c r="E122" s="972"/>
      <c r="F122" s="885"/>
      <c r="G122" s="971"/>
    </row>
    <row r="123" spans="1:7" ht="13.5" thickBot="1">
      <c r="A123" s="987" t="s">
        <v>1474</v>
      </c>
      <c r="B123" s="988"/>
      <c r="C123" s="989" t="s">
        <v>1475</v>
      </c>
      <c r="D123" s="990"/>
      <c r="E123" s="990"/>
      <c r="F123" s="991"/>
      <c r="G123" s="992"/>
    </row>
    <row r="124" spans="1:7">
      <c r="A124" s="993"/>
      <c r="B124" s="994"/>
      <c r="C124" s="916"/>
      <c r="D124" s="995"/>
      <c r="E124" s="995"/>
      <c r="F124" s="972"/>
      <c r="G124" s="996"/>
    </row>
    <row r="125" spans="1:7" ht="25.5">
      <c r="A125" s="882" t="s">
        <v>309</v>
      </c>
      <c r="B125" s="882"/>
      <c r="C125" s="889" t="s">
        <v>1476</v>
      </c>
      <c r="D125" s="884"/>
      <c r="E125" s="885"/>
      <c r="F125" s="885"/>
      <c r="G125" s="886"/>
    </row>
    <row r="126" spans="1:7" ht="216.75">
      <c r="A126" s="882"/>
      <c r="B126" s="930"/>
      <c r="C126" s="951" t="s">
        <v>1477</v>
      </c>
      <c r="D126" s="884" t="s">
        <v>1411</v>
      </c>
      <c r="E126" s="898">
        <v>2668</v>
      </c>
      <c r="F126" s="899"/>
      <c r="G126" s="900">
        <f>E126*F126</f>
        <v>0</v>
      </c>
    </row>
    <row r="127" spans="1:7">
      <c r="A127" s="882"/>
      <c r="B127" s="930"/>
      <c r="C127" s="951"/>
      <c r="D127" s="884"/>
      <c r="E127" s="997"/>
      <c r="F127" s="884"/>
      <c r="G127" s="918"/>
    </row>
    <row r="128" spans="1:7">
      <c r="A128" s="882"/>
      <c r="B128" s="930"/>
      <c r="C128" s="951"/>
      <c r="D128" s="884"/>
      <c r="E128" s="998"/>
      <c r="F128" s="884"/>
      <c r="G128" s="918"/>
    </row>
    <row r="129" spans="1:7">
      <c r="A129" s="930" t="s">
        <v>311</v>
      </c>
      <c r="B129" s="930"/>
      <c r="C129" s="970" t="s">
        <v>1478</v>
      </c>
      <c r="D129" s="884"/>
      <c r="E129" s="998"/>
      <c r="F129" s="884"/>
      <c r="G129" s="918"/>
    </row>
    <row r="130" spans="1:7" ht="306">
      <c r="A130" s="882"/>
      <c r="B130" s="930"/>
      <c r="C130" s="951" t="s">
        <v>1479</v>
      </c>
      <c r="D130" s="884"/>
      <c r="E130" s="998"/>
      <c r="F130" s="884"/>
      <c r="G130" s="918"/>
    </row>
    <row r="131" spans="1:7" ht="293.25">
      <c r="A131" s="882"/>
      <c r="B131" s="930"/>
      <c r="C131" s="919" t="s">
        <v>1480</v>
      </c>
      <c r="D131" s="948" t="s">
        <v>1402</v>
      </c>
      <c r="E131" s="954">
        <v>3700</v>
      </c>
      <c r="F131" s="899"/>
      <c r="G131" s="900">
        <f>E131*F131</f>
        <v>0</v>
      </c>
    </row>
    <row r="132" spans="1:7">
      <c r="A132" s="959"/>
      <c r="B132" s="959"/>
      <c r="C132" s="970"/>
      <c r="D132" s="884"/>
      <c r="E132" s="890"/>
      <c r="F132" s="885"/>
      <c r="G132" s="918"/>
    </row>
    <row r="133" spans="1:7">
      <c r="A133" s="882" t="s">
        <v>313</v>
      </c>
      <c r="B133" s="959"/>
      <c r="C133" s="999" t="s">
        <v>1481</v>
      </c>
      <c r="D133" s="995"/>
      <c r="E133" s="972"/>
      <c r="F133" s="972"/>
      <c r="G133" s="996"/>
    </row>
    <row r="134" spans="1:7" ht="127.5">
      <c r="A134" s="1000" t="s">
        <v>372</v>
      </c>
      <c r="B134" s="1000"/>
      <c r="C134" s="1001" t="s">
        <v>1482</v>
      </c>
      <c r="D134" s="897" t="s">
        <v>331</v>
      </c>
      <c r="E134" s="1002">
        <v>2350</v>
      </c>
      <c r="F134" s="899"/>
      <c r="G134" s="900">
        <f>E134*F134</f>
        <v>0</v>
      </c>
    </row>
    <row r="135" spans="1:7" ht="13.5" thickBot="1">
      <c r="A135" s="930"/>
      <c r="B135" s="930"/>
      <c r="C135" s="951"/>
      <c r="D135" s="884"/>
      <c r="E135" s="972"/>
      <c r="F135" s="1003"/>
      <c r="G135" s="1004"/>
    </row>
    <row r="136" spans="1:7" ht="13.5" thickBot="1">
      <c r="A136" s="939"/>
      <c r="B136" s="963"/>
      <c r="C136" s="964" t="s">
        <v>1483</v>
      </c>
      <c r="D136" s="965"/>
      <c r="E136" s="965"/>
      <c r="F136" s="966"/>
      <c r="G136" s="986">
        <f>SUM(G126,G131,G134)</f>
        <v>0</v>
      </c>
    </row>
    <row r="137" spans="1:7">
      <c r="A137" s="930"/>
      <c r="B137" s="930"/>
      <c r="C137" s="951"/>
      <c r="D137" s="884"/>
      <c r="E137" s="983"/>
      <c r="F137" s="1003"/>
      <c r="G137" s="1004"/>
    </row>
    <row r="138" spans="1:7">
      <c r="A138" s="882"/>
      <c r="B138" s="930"/>
      <c r="C138" s="888"/>
      <c r="D138" s="884"/>
      <c r="E138" s="885"/>
      <c r="F138" s="885"/>
      <c r="G138" s="971"/>
    </row>
    <row r="139" spans="1:7">
      <c r="A139" s="882"/>
      <c r="B139" s="930"/>
      <c r="C139" s="888"/>
      <c r="D139" s="884"/>
      <c r="E139" s="885"/>
      <c r="F139" s="885"/>
      <c r="G139" s="971"/>
    </row>
    <row r="140" spans="1:7">
      <c r="A140" s="882"/>
      <c r="B140" s="930"/>
      <c r="C140" s="888"/>
      <c r="D140" s="884"/>
      <c r="E140" s="885"/>
      <c r="F140" s="885"/>
      <c r="G140" s="971"/>
    </row>
    <row r="141" spans="1:7">
      <c r="A141" s="882"/>
      <c r="B141" s="930"/>
      <c r="C141" s="888"/>
      <c r="D141" s="884"/>
      <c r="E141" s="885"/>
      <c r="F141" s="885"/>
      <c r="G141" s="971"/>
    </row>
    <row r="142" spans="1:7">
      <c r="A142" s="882"/>
      <c r="B142" s="930"/>
      <c r="C142" s="888"/>
      <c r="D142" s="884"/>
      <c r="E142" s="885"/>
      <c r="F142" s="885"/>
      <c r="G142" s="971"/>
    </row>
    <row r="143" spans="1:7">
      <c r="A143" s="882"/>
      <c r="B143" s="930"/>
      <c r="C143" s="888"/>
      <c r="D143" s="884"/>
      <c r="E143" s="885"/>
      <c r="F143" s="885"/>
      <c r="G143" s="971"/>
    </row>
    <row r="144" spans="1:7">
      <c r="A144" s="882"/>
      <c r="B144" s="930"/>
      <c r="C144" s="888"/>
      <c r="D144" s="884"/>
      <c r="E144" s="885"/>
      <c r="F144" s="885"/>
      <c r="G144" s="971"/>
    </row>
    <row r="145" spans="1:7">
      <c r="A145" s="882"/>
      <c r="B145" s="930"/>
      <c r="C145" s="888"/>
      <c r="D145" s="884"/>
      <c r="E145" s="885"/>
      <c r="F145" s="885"/>
      <c r="G145" s="971"/>
    </row>
    <row r="146" spans="1:7">
      <c r="A146" s="882"/>
      <c r="B146" s="930"/>
      <c r="C146" s="888"/>
      <c r="D146" s="884"/>
      <c r="E146" s="885"/>
      <c r="F146" s="885"/>
      <c r="G146" s="971"/>
    </row>
    <row r="147" spans="1:7">
      <c r="A147" s="882"/>
      <c r="B147" s="930"/>
      <c r="C147" s="888"/>
      <c r="D147" s="884"/>
      <c r="E147" s="885"/>
      <c r="F147" s="885"/>
      <c r="G147" s="971"/>
    </row>
    <row r="148" spans="1:7">
      <c r="A148" s="882"/>
      <c r="B148" s="930"/>
      <c r="C148" s="888"/>
      <c r="D148" s="884"/>
      <c r="E148" s="885"/>
      <c r="F148" s="885"/>
      <c r="G148" s="971"/>
    </row>
    <row r="149" spans="1:7">
      <c r="A149" s="882"/>
      <c r="B149" s="930"/>
      <c r="C149" s="888"/>
      <c r="D149" s="884"/>
      <c r="E149" s="885"/>
      <c r="F149" s="885"/>
      <c r="G149" s="971"/>
    </row>
    <row r="150" spans="1:7">
      <c r="A150" s="882"/>
      <c r="B150" s="930"/>
      <c r="C150" s="888"/>
      <c r="D150" s="884"/>
      <c r="E150" s="885"/>
      <c r="F150" s="885"/>
      <c r="G150" s="971"/>
    </row>
    <row r="151" spans="1:7">
      <c r="A151" s="882"/>
      <c r="B151" s="930"/>
      <c r="C151" s="1005" t="s">
        <v>302</v>
      </c>
      <c r="D151" s="884"/>
      <c r="E151" s="885"/>
      <c r="F151" s="885"/>
      <c r="G151" s="971"/>
    </row>
    <row r="152" spans="1:7">
      <c r="A152" s="882"/>
      <c r="B152" s="930"/>
      <c r="C152" s="888"/>
      <c r="D152" s="884"/>
      <c r="E152" s="885"/>
      <c r="F152" s="885"/>
      <c r="G152" s="971"/>
    </row>
    <row r="153" spans="1:7">
      <c r="A153" s="882"/>
      <c r="B153" s="1006" t="s">
        <v>9</v>
      </c>
      <c r="C153" s="1007" t="s">
        <v>1484</v>
      </c>
      <c r="D153" s="897"/>
      <c r="E153" s="1008"/>
      <c r="F153" s="1008"/>
      <c r="G153" s="1009">
        <f>SUM(G61)</f>
        <v>0</v>
      </c>
    </row>
    <row r="154" spans="1:7">
      <c r="A154" s="882"/>
      <c r="B154" s="1006"/>
      <c r="C154" s="1007"/>
      <c r="D154" s="884"/>
      <c r="E154" s="885"/>
      <c r="F154" s="885"/>
      <c r="G154" s="971"/>
    </row>
    <row r="155" spans="1:7">
      <c r="A155" s="882"/>
      <c r="B155" s="1006" t="s">
        <v>12</v>
      </c>
      <c r="C155" s="1007" t="s">
        <v>1485</v>
      </c>
      <c r="D155" s="897"/>
      <c r="E155" s="1008"/>
      <c r="F155" s="1008"/>
      <c r="G155" s="1009">
        <f>SUM(G93)</f>
        <v>0</v>
      </c>
    </row>
    <row r="156" spans="1:7">
      <c r="A156" s="882"/>
      <c r="B156" s="1006"/>
      <c r="C156" s="1007"/>
      <c r="D156" s="884"/>
      <c r="E156" s="885"/>
      <c r="F156" s="885"/>
      <c r="G156" s="971"/>
    </row>
    <row r="157" spans="1:7">
      <c r="A157" s="882"/>
      <c r="B157" s="1006" t="s">
        <v>15</v>
      </c>
      <c r="C157" s="1007" t="s">
        <v>1486</v>
      </c>
      <c r="D157" s="897"/>
      <c r="E157" s="1008"/>
      <c r="F157" s="1008"/>
      <c r="G157" s="1009">
        <f>SUM(G99)</f>
        <v>0</v>
      </c>
    </row>
    <row r="158" spans="1:7">
      <c r="A158" s="882"/>
      <c r="B158" s="1006"/>
      <c r="C158" s="1007"/>
      <c r="D158" s="884"/>
      <c r="E158" s="885"/>
      <c r="F158" s="885"/>
      <c r="G158" s="971"/>
    </row>
    <row r="159" spans="1:7">
      <c r="A159" s="882"/>
      <c r="B159" s="1006" t="s">
        <v>18</v>
      </c>
      <c r="C159" s="1007" t="s">
        <v>1487</v>
      </c>
      <c r="D159" s="884"/>
      <c r="E159" s="885"/>
      <c r="F159" s="885"/>
      <c r="G159" s="1009">
        <f>SUM(G121)</f>
        <v>0</v>
      </c>
    </row>
    <row r="160" spans="1:7">
      <c r="A160" s="882"/>
      <c r="B160" s="1006"/>
      <c r="C160" s="1007"/>
      <c r="D160" s="884"/>
      <c r="E160" s="885"/>
      <c r="F160" s="885"/>
      <c r="G160" s="971"/>
    </row>
    <row r="161" spans="1:7">
      <c r="A161" s="882"/>
      <c r="B161" s="1006" t="s">
        <v>22</v>
      </c>
      <c r="C161" s="1007" t="s">
        <v>1488</v>
      </c>
      <c r="D161" s="897"/>
      <c r="E161" s="1008"/>
      <c r="F161" s="1008"/>
      <c r="G161" s="1010">
        <f>SUM(G136)</f>
        <v>0</v>
      </c>
    </row>
    <row r="162" spans="1:7">
      <c r="A162" s="882"/>
      <c r="B162" s="1006"/>
      <c r="C162" s="916"/>
      <c r="D162" s="884"/>
      <c r="E162" s="885"/>
      <c r="F162" s="885"/>
      <c r="G162" s="1011"/>
    </row>
    <row r="163" spans="1:7">
      <c r="A163" s="882"/>
      <c r="B163" s="1006"/>
      <c r="C163" s="916"/>
      <c r="D163" s="884"/>
      <c r="E163" s="885"/>
      <c r="F163" s="885"/>
      <c r="G163" s="971"/>
    </row>
    <row r="164" spans="1:7">
      <c r="A164" s="882"/>
      <c r="B164" s="1006"/>
      <c r="C164" s="916" t="s">
        <v>1489</v>
      </c>
      <c r="D164" s="897"/>
      <c r="E164" s="1008"/>
      <c r="F164" s="1008"/>
      <c r="G164" s="1010">
        <f>SUM(G153,G155,G157,G159,G161)</f>
        <v>0</v>
      </c>
    </row>
    <row r="165" spans="1:7">
      <c r="A165" s="882"/>
      <c r="B165" s="1006"/>
      <c r="C165" s="916"/>
      <c r="D165" s="884"/>
      <c r="E165" s="885"/>
      <c r="F165" s="885"/>
      <c r="G165" s="971"/>
    </row>
    <row r="166" spans="1:7">
      <c r="A166" s="882"/>
      <c r="B166" s="1006"/>
      <c r="C166" s="916" t="s">
        <v>297</v>
      </c>
      <c r="D166" s="897"/>
      <c r="E166" s="1008"/>
      <c r="F166" s="1008"/>
      <c r="G166" s="1010">
        <f>G164*0.25</f>
        <v>0</v>
      </c>
    </row>
    <row r="167" spans="1:7">
      <c r="A167" s="882"/>
      <c r="B167" s="1006"/>
      <c r="C167" s="916"/>
      <c r="D167" s="884"/>
      <c r="E167" s="885"/>
      <c r="F167" s="885"/>
      <c r="G167" s="971"/>
    </row>
    <row r="168" spans="1:7">
      <c r="A168" s="882"/>
      <c r="B168" s="1006"/>
      <c r="C168" s="916" t="s">
        <v>1490</v>
      </c>
      <c r="D168" s="897"/>
      <c r="E168" s="1008"/>
      <c r="F168" s="1008"/>
      <c r="G168" s="1010">
        <f>SUM(G164,G166)</f>
        <v>0</v>
      </c>
    </row>
  </sheetData>
  <mergeCells count="6">
    <mergeCell ref="C24:G24"/>
    <mergeCell ref="C11:F11"/>
    <mergeCell ref="C14:E14"/>
    <mergeCell ref="C16:F16"/>
    <mergeCell ref="C20:G20"/>
    <mergeCell ref="C22:G22"/>
  </mergeCells>
  <pageMargins left="0.70866141732283472" right="0.70866141732283472" top="0.74803149606299213" bottom="0.74803149606299213" header="0.31496062992125984" footer="0.31496062992125984"/>
  <pageSetup paperSize="9" scale="1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5B943-0A12-4342-A274-53C05D4E11DC}">
  <sheetPr>
    <pageSetUpPr fitToPage="1"/>
  </sheetPr>
  <dimension ref="A1:G142"/>
  <sheetViews>
    <sheetView view="pageBreakPreview" topLeftCell="A114" zoomScaleNormal="100" zoomScaleSheetLayoutView="100" workbookViewId="0">
      <selection activeCell="F112" sqref="F30:F112"/>
    </sheetView>
  </sheetViews>
  <sheetFormatPr defaultRowHeight="12.75"/>
  <cols>
    <col min="1" max="1" width="5.85546875" style="813" customWidth="1"/>
    <col min="2" max="2" width="13.5703125" style="813" customWidth="1"/>
    <col min="3" max="3" width="47.85546875" style="813" customWidth="1"/>
    <col min="4" max="6" width="9.140625" style="813"/>
    <col min="7" max="7" width="14" style="813" bestFit="1" customWidth="1"/>
    <col min="8" max="256" width="9.140625" style="813"/>
    <col min="257" max="257" width="5.85546875" style="813" customWidth="1"/>
    <col min="258" max="258" width="13.5703125" style="813" customWidth="1"/>
    <col min="259" max="259" width="47.85546875" style="813" customWidth="1"/>
    <col min="260" max="262" width="9.140625" style="813"/>
    <col min="263" max="263" width="14" style="813" bestFit="1" customWidth="1"/>
    <col min="264" max="512" width="9.140625" style="813"/>
    <col min="513" max="513" width="5.85546875" style="813" customWidth="1"/>
    <col min="514" max="514" width="13.5703125" style="813" customWidth="1"/>
    <col min="515" max="515" width="47.85546875" style="813" customWidth="1"/>
    <col min="516" max="518" width="9.140625" style="813"/>
    <col min="519" max="519" width="14" style="813" bestFit="1" customWidth="1"/>
    <col min="520" max="768" width="9.140625" style="813"/>
    <col min="769" max="769" width="5.85546875" style="813" customWidth="1"/>
    <col min="770" max="770" width="13.5703125" style="813" customWidth="1"/>
    <col min="771" max="771" width="47.85546875" style="813" customWidth="1"/>
    <col min="772" max="774" width="9.140625" style="813"/>
    <col min="775" max="775" width="14" style="813" bestFit="1" customWidth="1"/>
    <col min="776" max="1024" width="9.140625" style="813"/>
    <col min="1025" max="1025" width="5.85546875" style="813" customWidth="1"/>
    <col min="1026" max="1026" width="13.5703125" style="813" customWidth="1"/>
    <col min="1027" max="1027" width="47.85546875" style="813" customWidth="1"/>
    <col min="1028" max="1030" width="9.140625" style="813"/>
    <col min="1031" max="1031" width="14" style="813" bestFit="1" customWidth="1"/>
    <col min="1032" max="1280" width="9.140625" style="813"/>
    <col min="1281" max="1281" width="5.85546875" style="813" customWidth="1"/>
    <col min="1282" max="1282" width="13.5703125" style="813" customWidth="1"/>
    <col min="1283" max="1283" width="47.85546875" style="813" customWidth="1"/>
    <col min="1284" max="1286" width="9.140625" style="813"/>
    <col min="1287" max="1287" width="14" style="813" bestFit="1" customWidth="1"/>
    <col min="1288" max="1536" width="9.140625" style="813"/>
    <col min="1537" max="1537" width="5.85546875" style="813" customWidth="1"/>
    <col min="1538" max="1538" width="13.5703125" style="813" customWidth="1"/>
    <col min="1539" max="1539" width="47.85546875" style="813" customWidth="1"/>
    <col min="1540" max="1542" width="9.140625" style="813"/>
    <col min="1543" max="1543" width="14" style="813" bestFit="1" customWidth="1"/>
    <col min="1544" max="1792" width="9.140625" style="813"/>
    <col min="1793" max="1793" width="5.85546875" style="813" customWidth="1"/>
    <col min="1794" max="1794" width="13.5703125" style="813" customWidth="1"/>
    <col min="1795" max="1795" width="47.85546875" style="813" customWidth="1"/>
    <col min="1796" max="1798" width="9.140625" style="813"/>
    <col min="1799" max="1799" width="14" style="813" bestFit="1" customWidth="1"/>
    <col min="1800" max="2048" width="9.140625" style="813"/>
    <col min="2049" max="2049" width="5.85546875" style="813" customWidth="1"/>
    <col min="2050" max="2050" width="13.5703125" style="813" customWidth="1"/>
    <col min="2051" max="2051" width="47.85546875" style="813" customWidth="1"/>
    <col min="2052" max="2054" width="9.140625" style="813"/>
    <col min="2055" max="2055" width="14" style="813" bestFit="1" customWidth="1"/>
    <col min="2056" max="2304" width="9.140625" style="813"/>
    <col min="2305" max="2305" width="5.85546875" style="813" customWidth="1"/>
    <col min="2306" max="2306" width="13.5703125" style="813" customWidth="1"/>
    <col min="2307" max="2307" width="47.85546875" style="813" customWidth="1"/>
    <col min="2308" max="2310" width="9.140625" style="813"/>
    <col min="2311" max="2311" width="14" style="813" bestFit="1" customWidth="1"/>
    <col min="2312" max="2560" width="9.140625" style="813"/>
    <col min="2561" max="2561" width="5.85546875" style="813" customWidth="1"/>
    <col min="2562" max="2562" width="13.5703125" style="813" customWidth="1"/>
    <col min="2563" max="2563" width="47.85546875" style="813" customWidth="1"/>
    <col min="2564" max="2566" width="9.140625" style="813"/>
    <col min="2567" max="2567" width="14" style="813" bestFit="1" customWidth="1"/>
    <col min="2568" max="2816" width="9.140625" style="813"/>
    <col min="2817" max="2817" width="5.85546875" style="813" customWidth="1"/>
    <col min="2818" max="2818" width="13.5703125" style="813" customWidth="1"/>
    <col min="2819" max="2819" width="47.85546875" style="813" customWidth="1"/>
    <col min="2820" max="2822" width="9.140625" style="813"/>
    <col min="2823" max="2823" width="14" style="813" bestFit="1" customWidth="1"/>
    <col min="2824" max="3072" width="9.140625" style="813"/>
    <col min="3073" max="3073" width="5.85546875" style="813" customWidth="1"/>
    <col min="3074" max="3074" width="13.5703125" style="813" customWidth="1"/>
    <col min="3075" max="3075" width="47.85546875" style="813" customWidth="1"/>
    <col min="3076" max="3078" width="9.140625" style="813"/>
    <col min="3079" max="3079" width="14" style="813" bestFit="1" customWidth="1"/>
    <col min="3080" max="3328" width="9.140625" style="813"/>
    <col min="3329" max="3329" width="5.85546875" style="813" customWidth="1"/>
    <col min="3330" max="3330" width="13.5703125" style="813" customWidth="1"/>
    <col min="3331" max="3331" width="47.85546875" style="813" customWidth="1"/>
    <col min="3332" max="3334" width="9.140625" style="813"/>
    <col min="3335" max="3335" width="14" style="813" bestFit="1" customWidth="1"/>
    <col min="3336" max="3584" width="9.140625" style="813"/>
    <col min="3585" max="3585" width="5.85546875" style="813" customWidth="1"/>
    <col min="3586" max="3586" width="13.5703125" style="813" customWidth="1"/>
    <col min="3587" max="3587" width="47.85546875" style="813" customWidth="1"/>
    <col min="3588" max="3590" width="9.140625" style="813"/>
    <col min="3591" max="3591" width="14" style="813" bestFit="1" customWidth="1"/>
    <col min="3592" max="3840" width="9.140625" style="813"/>
    <col min="3841" max="3841" width="5.85546875" style="813" customWidth="1"/>
    <col min="3842" max="3842" width="13.5703125" style="813" customWidth="1"/>
    <col min="3843" max="3843" width="47.85546875" style="813" customWidth="1"/>
    <col min="3844" max="3846" width="9.140625" style="813"/>
    <col min="3847" max="3847" width="14" style="813" bestFit="1" customWidth="1"/>
    <col min="3848" max="4096" width="9.140625" style="813"/>
    <col min="4097" max="4097" width="5.85546875" style="813" customWidth="1"/>
    <col min="4098" max="4098" width="13.5703125" style="813" customWidth="1"/>
    <col min="4099" max="4099" width="47.85546875" style="813" customWidth="1"/>
    <col min="4100" max="4102" width="9.140625" style="813"/>
    <col min="4103" max="4103" width="14" style="813" bestFit="1" customWidth="1"/>
    <col min="4104" max="4352" width="9.140625" style="813"/>
    <col min="4353" max="4353" width="5.85546875" style="813" customWidth="1"/>
    <col min="4354" max="4354" width="13.5703125" style="813" customWidth="1"/>
    <col min="4355" max="4355" width="47.85546875" style="813" customWidth="1"/>
    <col min="4356" max="4358" width="9.140625" style="813"/>
    <col min="4359" max="4359" width="14" style="813" bestFit="1" customWidth="1"/>
    <col min="4360" max="4608" width="9.140625" style="813"/>
    <col min="4609" max="4609" width="5.85546875" style="813" customWidth="1"/>
    <col min="4610" max="4610" width="13.5703125" style="813" customWidth="1"/>
    <col min="4611" max="4611" width="47.85546875" style="813" customWidth="1"/>
    <col min="4612" max="4614" width="9.140625" style="813"/>
    <col min="4615" max="4615" width="14" style="813" bestFit="1" customWidth="1"/>
    <col min="4616" max="4864" width="9.140625" style="813"/>
    <col min="4865" max="4865" width="5.85546875" style="813" customWidth="1"/>
    <col min="4866" max="4866" width="13.5703125" style="813" customWidth="1"/>
    <col min="4867" max="4867" width="47.85546875" style="813" customWidth="1"/>
    <col min="4868" max="4870" width="9.140625" style="813"/>
    <col min="4871" max="4871" width="14" style="813" bestFit="1" customWidth="1"/>
    <col min="4872" max="5120" width="9.140625" style="813"/>
    <col min="5121" max="5121" width="5.85546875" style="813" customWidth="1"/>
    <col min="5122" max="5122" width="13.5703125" style="813" customWidth="1"/>
    <col min="5123" max="5123" width="47.85546875" style="813" customWidth="1"/>
    <col min="5124" max="5126" width="9.140625" style="813"/>
    <col min="5127" max="5127" width="14" style="813" bestFit="1" customWidth="1"/>
    <col min="5128" max="5376" width="9.140625" style="813"/>
    <col min="5377" max="5377" width="5.85546875" style="813" customWidth="1"/>
    <col min="5378" max="5378" width="13.5703125" style="813" customWidth="1"/>
    <col min="5379" max="5379" width="47.85546875" style="813" customWidth="1"/>
    <col min="5380" max="5382" width="9.140625" style="813"/>
    <col min="5383" max="5383" width="14" style="813" bestFit="1" customWidth="1"/>
    <col min="5384" max="5632" width="9.140625" style="813"/>
    <col min="5633" max="5633" width="5.85546875" style="813" customWidth="1"/>
    <col min="5634" max="5634" width="13.5703125" style="813" customWidth="1"/>
    <col min="5635" max="5635" width="47.85546875" style="813" customWidth="1"/>
    <col min="5636" max="5638" width="9.140625" style="813"/>
    <col min="5639" max="5639" width="14" style="813" bestFit="1" customWidth="1"/>
    <col min="5640" max="5888" width="9.140625" style="813"/>
    <col min="5889" max="5889" width="5.85546875" style="813" customWidth="1"/>
    <col min="5890" max="5890" width="13.5703125" style="813" customWidth="1"/>
    <col min="5891" max="5891" width="47.85546875" style="813" customWidth="1"/>
    <col min="5892" max="5894" width="9.140625" style="813"/>
    <col min="5895" max="5895" width="14" style="813" bestFit="1" customWidth="1"/>
    <col min="5896" max="6144" width="9.140625" style="813"/>
    <col min="6145" max="6145" width="5.85546875" style="813" customWidth="1"/>
    <col min="6146" max="6146" width="13.5703125" style="813" customWidth="1"/>
    <col min="6147" max="6147" width="47.85546875" style="813" customWidth="1"/>
    <col min="6148" max="6150" width="9.140625" style="813"/>
    <col min="6151" max="6151" width="14" style="813" bestFit="1" customWidth="1"/>
    <col min="6152" max="6400" width="9.140625" style="813"/>
    <col min="6401" max="6401" width="5.85546875" style="813" customWidth="1"/>
    <col min="6402" max="6402" width="13.5703125" style="813" customWidth="1"/>
    <col min="6403" max="6403" width="47.85546875" style="813" customWidth="1"/>
    <col min="6404" max="6406" width="9.140625" style="813"/>
    <col min="6407" max="6407" width="14" style="813" bestFit="1" customWidth="1"/>
    <col min="6408" max="6656" width="9.140625" style="813"/>
    <col min="6657" max="6657" width="5.85546875" style="813" customWidth="1"/>
    <col min="6658" max="6658" width="13.5703125" style="813" customWidth="1"/>
    <col min="6659" max="6659" width="47.85546875" style="813" customWidth="1"/>
    <col min="6660" max="6662" width="9.140625" style="813"/>
    <col min="6663" max="6663" width="14" style="813" bestFit="1" customWidth="1"/>
    <col min="6664" max="6912" width="9.140625" style="813"/>
    <col min="6913" max="6913" width="5.85546875" style="813" customWidth="1"/>
    <col min="6914" max="6914" width="13.5703125" style="813" customWidth="1"/>
    <col min="6915" max="6915" width="47.85546875" style="813" customWidth="1"/>
    <col min="6916" max="6918" width="9.140625" style="813"/>
    <col min="6919" max="6919" width="14" style="813" bestFit="1" customWidth="1"/>
    <col min="6920" max="7168" width="9.140625" style="813"/>
    <col min="7169" max="7169" width="5.85546875" style="813" customWidth="1"/>
    <col min="7170" max="7170" width="13.5703125" style="813" customWidth="1"/>
    <col min="7171" max="7171" width="47.85546875" style="813" customWidth="1"/>
    <col min="7172" max="7174" width="9.140625" style="813"/>
    <col min="7175" max="7175" width="14" style="813" bestFit="1" customWidth="1"/>
    <col min="7176" max="7424" width="9.140625" style="813"/>
    <col min="7425" max="7425" width="5.85546875" style="813" customWidth="1"/>
    <col min="7426" max="7426" width="13.5703125" style="813" customWidth="1"/>
    <col min="7427" max="7427" width="47.85546875" style="813" customWidth="1"/>
    <col min="7428" max="7430" width="9.140625" style="813"/>
    <col min="7431" max="7431" width="14" style="813" bestFit="1" customWidth="1"/>
    <col min="7432" max="7680" width="9.140625" style="813"/>
    <col min="7681" max="7681" width="5.85546875" style="813" customWidth="1"/>
    <col min="7682" max="7682" width="13.5703125" style="813" customWidth="1"/>
    <col min="7683" max="7683" width="47.85546875" style="813" customWidth="1"/>
    <col min="7684" max="7686" width="9.140625" style="813"/>
    <col min="7687" max="7687" width="14" style="813" bestFit="1" customWidth="1"/>
    <col min="7688" max="7936" width="9.140625" style="813"/>
    <col min="7937" max="7937" width="5.85546875" style="813" customWidth="1"/>
    <col min="7938" max="7938" width="13.5703125" style="813" customWidth="1"/>
    <col min="7939" max="7939" width="47.85546875" style="813" customWidth="1"/>
    <col min="7940" max="7942" width="9.140625" style="813"/>
    <col min="7943" max="7943" width="14" style="813" bestFit="1" customWidth="1"/>
    <col min="7944" max="8192" width="9.140625" style="813"/>
    <col min="8193" max="8193" width="5.85546875" style="813" customWidth="1"/>
    <col min="8194" max="8194" width="13.5703125" style="813" customWidth="1"/>
    <col min="8195" max="8195" width="47.85546875" style="813" customWidth="1"/>
    <col min="8196" max="8198" width="9.140625" style="813"/>
    <col min="8199" max="8199" width="14" style="813" bestFit="1" customWidth="1"/>
    <col min="8200" max="8448" width="9.140625" style="813"/>
    <col min="8449" max="8449" width="5.85546875" style="813" customWidth="1"/>
    <col min="8450" max="8450" width="13.5703125" style="813" customWidth="1"/>
    <col min="8451" max="8451" width="47.85546875" style="813" customWidth="1"/>
    <col min="8452" max="8454" width="9.140625" style="813"/>
    <col min="8455" max="8455" width="14" style="813" bestFit="1" customWidth="1"/>
    <col min="8456" max="8704" width="9.140625" style="813"/>
    <col min="8705" max="8705" width="5.85546875" style="813" customWidth="1"/>
    <col min="8706" max="8706" width="13.5703125" style="813" customWidth="1"/>
    <col min="8707" max="8707" width="47.85546875" style="813" customWidth="1"/>
    <col min="8708" max="8710" width="9.140625" style="813"/>
    <col min="8711" max="8711" width="14" style="813" bestFit="1" customWidth="1"/>
    <col min="8712" max="8960" width="9.140625" style="813"/>
    <col min="8961" max="8961" width="5.85546875" style="813" customWidth="1"/>
    <col min="8962" max="8962" width="13.5703125" style="813" customWidth="1"/>
    <col min="8963" max="8963" width="47.85546875" style="813" customWidth="1"/>
    <col min="8964" max="8966" width="9.140625" style="813"/>
    <col min="8967" max="8967" width="14" style="813" bestFit="1" customWidth="1"/>
    <col min="8968" max="9216" width="9.140625" style="813"/>
    <col min="9217" max="9217" width="5.85546875" style="813" customWidth="1"/>
    <col min="9218" max="9218" width="13.5703125" style="813" customWidth="1"/>
    <col min="9219" max="9219" width="47.85546875" style="813" customWidth="1"/>
    <col min="9220" max="9222" width="9.140625" style="813"/>
    <col min="9223" max="9223" width="14" style="813" bestFit="1" customWidth="1"/>
    <col min="9224" max="9472" width="9.140625" style="813"/>
    <col min="9473" max="9473" width="5.85546875" style="813" customWidth="1"/>
    <col min="9474" max="9474" width="13.5703125" style="813" customWidth="1"/>
    <col min="9475" max="9475" width="47.85546875" style="813" customWidth="1"/>
    <col min="9476" max="9478" width="9.140625" style="813"/>
    <col min="9479" max="9479" width="14" style="813" bestFit="1" customWidth="1"/>
    <col min="9480" max="9728" width="9.140625" style="813"/>
    <col min="9729" max="9729" width="5.85546875" style="813" customWidth="1"/>
    <col min="9730" max="9730" width="13.5703125" style="813" customWidth="1"/>
    <col min="9731" max="9731" width="47.85546875" style="813" customWidth="1"/>
    <col min="9732" max="9734" width="9.140625" style="813"/>
    <col min="9735" max="9735" width="14" style="813" bestFit="1" customWidth="1"/>
    <col min="9736" max="9984" width="9.140625" style="813"/>
    <col min="9985" max="9985" width="5.85546875" style="813" customWidth="1"/>
    <col min="9986" max="9986" width="13.5703125" style="813" customWidth="1"/>
    <col min="9987" max="9987" width="47.85546875" style="813" customWidth="1"/>
    <col min="9988" max="9990" width="9.140625" style="813"/>
    <col min="9991" max="9991" width="14" style="813" bestFit="1" customWidth="1"/>
    <col min="9992" max="10240" width="9.140625" style="813"/>
    <col min="10241" max="10241" width="5.85546875" style="813" customWidth="1"/>
    <col min="10242" max="10242" width="13.5703125" style="813" customWidth="1"/>
    <col min="10243" max="10243" width="47.85546875" style="813" customWidth="1"/>
    <col min="10244" max="10246" width="9.140625" style="813"/>
    <col min="10247" max="10247" width="14" style="813" bestFit="1" customWidth="1"/>
    <col min="10248" max="10496" width="9.140625" style="813"/>
    <col min="10497" max="10497" width="5.85546875" style="813" customWidth="1"/>
    <col min="10498" max="10498" width="13.5703125" style="813" customWidth="1"/>
    <col min="10499" max="10499" width="47.85546875" style="813" customWidth="1"/>
    <col min="10500" max="10502" width="9.140625" style="813"/>
    <col min="10503" max="10503" width="14" style="813" bestFit="1" customWidth="1"/>
    <col min="10504" max="10752" width="9.140625" style="813"/>
    <col min="10753" max="10753" width="5.85546875" style="813" customWidth="1"/>
    <col min="10754" max="10754" width="13.5703125" style="813" customWidth="1"/>
    <col min="10755" max="10755" width="47.85546875" style="813" customWidth="1"/>
    <col min="10756" max="10758" width="9.140625" style="813"/>
    <col min="10759" max="10759" width="14" style="813" bestFit="1" customWidth="1"/>
    <col min="10760" max="11008" width="9.140625" style="813"/>
    <col min="11009" max="11009" width="5.85546875" style="813" customWidth="1"/>
    <col min="11010" max="11010" width="13.5703125" style="813" customWidth="1"/>
    <col min="11011" max="11011" width="47.85546875" style="813" customWidth="1"/>
    <col min="11012" max="11014" width="9.140625" style="813"/>
    <col min="11015" max="11015" width="14" style="813" bestFit="1" customWidth="1"/>
    <col min="11016" max="11264" width="9.140625" style="813"/>
    <col min="11265" max="11265" width="5.85546875" style="813" customWidth="1"/>
    <col min="11266" max="11266" width="13.5703125" style="813" customWidth="1"/>
    <col min="11267" max="11267" width="47.85546875" style="813" customWidth="1"/>
    <col min="11268" max="11270" width="9.140625" style="813"/>
    <col min="11271" max="11271" width="14" style="813" bestFit="1" customWidth="1"/>
    <col min="11272" max="11520" width="9.140625" style="813"/>
    <col min="11521" max="11521" width="5.85546875" style="813" customWidth="1"/>
    <col min="11522" max="11522" width="13.5703125" style="813" customWidth="1"/>
    <col min="11523" max="11523" width="47.85546875" style="813" customWidth="1"/>
    <col min="11524" max="11526" width="9.140625" style="813"/>
    <col min="11527" max="11527" width="14" style="813" bestFit="1" customWidth="1"/>
    <col min="11528" max="11776" width="9.140625" style="813"/>
    <col min="11777" max="11777" width="5.85546875" style="813" customWidth="1"/>
    <col min="11778" max="11778" width="13.5703125" style="813" customWidth="1"/>
    <col min="11779" max="11779" width="47.85546875" style="813" customWidth="1"/>
    <col min="11780" max="11782" width="9.140625" style="813"/>
    <col min="11783" max="11783" width="14" style="813" bestFit="1" customWidth="1"/>
    <col min="11784" max="12032" width="9.140625" style="813"/>
    <col min="12033" max="12033" width="5.85546875" style="813" customWidth="1"/>
    <col min="12034" max="12034" width="13.5703125" style="813" customWidth="1"/>
    <col min="12035" max="12035" width="47.85546875" style="813" customWidth="1"/>
    <col min="12036" max="12038" width="9.140625" style="813"/>
    <col min="12039" max="12039" width="14" style="813" bestFit="1" customWidth="1"/>
    <col min="12040" max="12288" width="9.140625" style="813"/>
    <col min="12289" max="12289" width="5.85546875" style="813" customWidth="1"/>
    <col min="12290" max="12290" width="13.5703125" style="813" customWidth="1"/>
    <col min="12291" max="12291" width="47.85546875" style="813" customWidth="1"/>
    <col min="12292" max="12294" width="9.140625" style="813"/>
    <col min="12295" max="12295" width="14" style="813" bestFit="1" customWidth="1"/>
    <col min="12296" max="12544" width="9.140625" style="813"/>
    <col min="12545" max="12545" width="5.85546875" style="813" customWidth="1"/>
    <col min="12546" max="12546" width="13.5703125" style="813" customWidth="1"/>
    <col min="12547" max="12547" width="47.85546875" style="813" customWidth="1"/>
    <col min="12548" max="12550" width="9.140625" style="813"/>
    <col min="12551" max="12551" width="14" style="813" bestFit="1" customWidth="1"/>
    <col min="12552" max="12800" width="9.140625" style="813"/>
    <col min="12801" max="12801" width="5.85546875" style="813" customWidth="1"/>
    <col min="12802" max="12802" width="13.5703125" style="813" customWidth="1"/>
    <col min="12803" max="12803" width="47.85546875" style="813" customWidth="1"/>
    <col min="12804" max="12806" width="9.140625" style="813"/>
    <col min="12807" max="12807" width="14" style="813" bestFit="1" customWidth="1"/>
    <col min="12808" max="13056" width="9.140625" style="813"/>
    <col min="13057" max="13057" width="5.85546875" style="813" customWidth="1"/>
    <col min="13058" max="13058" width="13.5703125" style="813" customWidth="1"/>
    <col min="13059" max="13059" width="47.85546875" style="813" customWidth="1"/>
    <col min="13060" max="13062" width="9.140625" style="813"/>
    <col min="13063" max="13063" width="14" style="813" bestFit="1" customWidth="1"/>
    <col min="13064" max="13312" width="9.140625" style="813"/>
    <col min="13313" max="13313" width="5.85546875" style="813" customWidth="1"/>
    <col min="13314" max="13314" width="13.5703125" style="813" customWidth="1"/>
    <col min="13315" max="13315" width="47.85546875" style="813" customWidth="1"/>
    <col min="13316" max="13318" width="9.140625" style="813"/>
    <col min="13319" max="13319" width="14" style="813" bestFit="1" customWidth="1"/>
    <col min="13320" max="13568" width="9.140625" style="813"/>
    <col min="13569" max="13569" width="5.85546875" style="813" customWidth="1"/>
    <col min="13570" max="13570" width="13.5703125" style="813" customWidth="1"/>
    <col min="13571" max="13571" width="47.85546875" style="813" customWidth="1"/>
    <col min="13572" max="13574" width="9.140625" style="813"/>
    <col min="13575" max="13575" width="14" style="813" bestFit="1" customWidth="1"/>
    <col min="13576" max="13824" width="9.140625" style="813"/>
    <col min="13825" max="13825" width="5.85546875" style="813" customWidth="1"/>
    <col min="13826" max="13826" width="13.5703125" style="813" customWidth="1"/>
    <col min="13827" max="13827" width="47.85546875" style="813" customWidth="1"/>
    <col min="13828" max="13830" width="9.140625" style="813"/>
    <col min="13831" max="13831" width="14" style="813" bestFit="1" customWidth="1"/>
    <col min="13832" max="14080" width="9.140625" style="813"/>
    <col min="14081" max="14081" width="5.85546875" style="813" customWidth="1"/>
    <col min="14082" max="14082" width="13.5703125" style="813" customWidth="1"/>
    <col min="14083" max="14083" width="47.85546875" style="813" customWidth="1"/>
    <col min="14084" max="14086" width="9.140625" style="813"/>
    <col min="14087" max="14087" width="14" style="813" bestFit="1" customWidth="1"/>
    <col min="14088" max="14336" width="9.140625" style="813"/>
    <col min="14337" max="14337" width="5.85546875" style="813" customWidth="1"/>
    <col min="14338" max="14338" width="13.5703125" style="813" customWidth="1"/>
    <col min="14339" max="14339" width="47.85546875" style="813" customWidth="1"/>
    <col min="14340" max="14342" width="9.140625" style="813"/>
    <col min="14343" max="14343" width="14" style="813" bestFit="1" customWidth="1"/>
    <col min="14344" max="14592" width="9.140625" style="813"/>
    <col min="14593" max="14593" width="5.85546875" style="813" customWidth="1"/>
    <col min="14594" max="14594" width="13.5703125" style="813" customWidth="1"/>
    <col min="14595" max="14595" width="47.85546875" style="813" customWidth="1"/>
    <col min="14596" max="14598" width="9.140625" style="813"/>
    <col min="14599" max="14599" width="14" style="813" bestFit="1" customWidth="1"/>
    <col min="14600" max="14848" width="9.140625" style="813"/>
    <col min="14849" max="14849" width="5.85546875" style="813" customWidth="1"/>
    <col min="14850" max="14850" width="13.5703125" style="813" customWidth="1"/>
    <col min="14851" max="14851" width="47.85546875" style="813" customWidth="1"/>
    <col min="14852" max="14854" width="9.140625" style="813"/>
    <col min="14855" max="14855" width="14" style="813" bestFit="1" customWidth="1"/>
    <col min="14856" max="15104" width="9.140625" style="813"/>
    <col min="15105" max="15105" width="5.85546875" style="813" customWidth="1"/>
    <col min="15106" max="15106" width="13.5703125" style="813" customWidth="1"/>
    <col min="15107" max="15107" width="47.85546875" style="813" customWidth="1"/>
    <col min="15108" max="15110" width="9.140625" style="813"/>
    <col min="15111" max="15111" width="14" style="813" bestFit="1" customWidth="1"/>
    <col min="15112" max="15360" width="9.140625" style="813"/>
    <col min="15361" max="15361" width="5.85546875" style="813" customWidth="1"/>
    <col min="15362" max="15362" width="13.5703125" style="813" customWidth="1"/>
    <col min="15363" max="15363" width="47.85546875" style="813" customWidth="1"/>
    <col min="15364" max="15366" width="9.140625" style="813"/>
    <col min="15367" max="15367" width="14" style="813" bestFit="1" customWidth="1"/>
    <col min="15368" max="15616" width="9.140625" style="813"/>
    <col min="15617" max="15617" width="5.85546875" style="813" customWidth="1"/>
    <col min="15618" max="15618" width="13.5703125" style="813" customWidth="1"/>
    <col min="15619" max="15619" width="47.85546875" style="813" customWidth="1"/>
    <col min="15620" max="15622" width="9.140625" style="813"/>
    <col min="15623" max="15623" width="14" style="813" bestFit="1" customWidth="1"/>
    <col min="15624" max="15872" width="9.140625" style="813"/>
    <col min="15873" max="15873" width="5.85546875" style="813" customWidth="1"/>
    <col min="15874" max="15874" width="13.5703125" style="813" customWidth="1"/>
    <col min="15875" max="15875" width="47.85546875" style="813" customWidth="1"/>
    <col min="15876" max="15878" width="9.140625" style="813"/>
    <col min="15879" max="15879" width="14" style="813" bestFit="1" customWidth="1"/>
    <col min="15880" max="16128" width="9.140625" style="813"/>
    <col min="16129" max="16129" width="5.85546875" style="813" customWidth="1"/>
    <col min="16130" max="16130" width="13.5703125" style="813" customWidth="1"/>
    <col min="16131" max="16131" width="47.85546875" style="813" customWidth="1"/>
    <col min="16132" max="16134" width="9.140625" style="813"/>
    <col min="16135" max="16135" width="14" style="813" bestFit="1" customWidth="1"/>
    <col min="16136" max="16384" width="9.140625" style="813"/>
  </cols>
  <sheetData>
    <row r="1" spans="1:7" ht="39" thickBot="1">
      <c r="A1" s="867" t="s">
        <v>1358</v>
      </c>
      <c r="B1" s="868" t="s">
        <v>1359</v>
      </c>
      <c r="C1" s="869" t="s">
        <v>1360</v>
      </c>
      <c r="D1" s="870" t="s">
        <v>1361</v>
      </c>
      <c r="E1" s="870" t="s">
        <v>326</v>
      </c>
      <c r="F1" s="870" t="s">
        <v>1362</v>
      </c>
      <c r="G1" s="871" t="s">
        <v>1363</v>
      </c>
    </row>
    <row r="2" spans="1:7">
      <c r="A2" s="872"/>
      <c r="B2" s="872"/>
      <c r="C2" s="873"/>
      <c r="D2" s="874"/>
      <c r="E2" s="874"/>
      <c r="F2" s="874"/>
      <c r="G2" s="875"/>
    </row>
    <row r="11" spans="1:7" ht="18">
      <c r="C11" s="1186" t="s">
        <v>1364</v>
      </c>
      <c r="D11" s="1186"/>
      <c r="E11" s="1186"/>
      <c r="F11" s="1186"/>
    </row>
    <row r="14" spans="1:7">
      <c r="B14" s="876"/>
      <c r="C14" s="1187" t="s">
        <v>1365</v>
      </c>
      <c r="D14" s="1187"/>
      <c r="E14" s="1187"/>
      <c r="F14" s="876"/>
      <c r="G14" s="876"/>
    </row>
    <row r="15" spans="1:7" ht="15">
      <c r="B15" s="1190" t="s">
        <v>1536</v>
      </c>
      <c r="C15" s="1190"/>
      <c r="D15" s="1190"/>
      <c r="E15" s="1190"/>
      <c r="F15" s="1190"/>
    </row>
    <row r="19" spans="1:7">
      <c r="A19" s="1189" t="s">
        <v>1366</v>
      </c>
      <c r="B19" s="1189"/>
      <c r="C19" s="1185" t="s">
        <v>1537</v>
      </c>
      <c r="D19" s="1185"/>
      <c r="E19" s="1185"/>
      <c r="F19" s="1185"/>
      <c r="G19" s="1185"/>
    </row>
    <row r="20" spans="1:7" ht="15">
      <c r="C20" s="1086"/>
      <c r="D20" s="1086"/>
      <c r="E20" s="1086"/>
      <c r="F20" s="1086"/>
      <c r="G20" s="1086"/>
    </row>
    <row r="21" spans="1:7">
      <c r="A21" s="1189" t="s">
        <v>1368</v>
      </c>
      <c r="B21" s="1189"/>
      <c r="C21" s="1185" t="s">
        <v>1538</v>
      </c>
      <c r="D21" s="1185"/>
      <c r="E21" s="1185"/>
      <c r="F21" s="1185"/>
      <c r="G21" s="1185"/>
    </row>
    <row r="22" spans="1:7" ht="15">
      <c r="C22" s="1086"/>
      <c r="D22" s="1086"/>
      <c r="E22" s="1086"/>
      <c r="F22" s="1086"/>
      <c r="G22" s="1086"/>
    </row>
    <row r="23" spans="1:7">
      <c r="A23" s="1189" t="s">
        <v>1370</v>
      </c>
      <c r="B23" s="1189"/>
      <c r="C23" s="1185" t="s">
        <v>1539</v>
      </c>
      <c r="D23" s="1185"/>
      <c r="E23" s="1185"/>
      <c r="F23" s="1185"/>
      <c r="G23" s="1185"/>
    </row>
    <row r="24" spans="1:7" ht="15">
      <c r="C24" s="1086"/>
      <c r="D24" s="1086"/>
      <c r="E24" s="1086"/>
      <c r="F24" s="1086"/>
      <c r="G24" s="1086"/>
    </row>
    <row r="25" spans="1:7" ht="15">
      <c r="A25" s="1189" t="s">
        <v>1372</v>
      </c>
      <c r="B25" s="1189"/>
      <c r="C25" s="1087" t="s">
        <v>1540</v>
      </c>
      <c r="D25" s="1086"/>
      <c r="E25" s="1086"/>
      <c r="F25" s="1086"/>
      <c r="G25" s="1086"/>
    </row>
    <row r="26" spans="1:7" ht="15">
      <c r="C26" s="1086"/>
      <c r="D26" s="1086"/>
      <c r="E26" s="1086"/>
      <c r="F26" s="1086"/>
      <c r="G26" s="1086"/>
    </row>
    <row r="27" spans="1:7" ht="15">
      <c r="A27" s="1189" t="s">
        <v>1374</v>
      </c>
      <c r="B27" s="1189"/>
      <c r="C27" s="1088" t="s">
        <v>1541</v>
      </c>
      <c r="D27" s="1086"/>
      <c r="E27" s="1086"/>
      <c r="F27" s="1086"/>
      <c r="G27" s="1086"/>
    </row>
    <row r="28" spans="1:7" ht="15">
      <c r="B28" s="878"/>
      <c r="C28" s="1087"/>
      <c r="D28" s="1086"/>
      <c r="E28" s="1086"/>
      <c r="F28" s="1086"/>
      <c r="G28" s="1086"/>
    </row>
    <row r="29" spans="1:7" ht="15">
      <c r="B29" s="878"/>
      <c r="C29" s="1087"/>
      <c r="D29" s="1086"/>
      <c r="E29" s="1086"/>
      <c r="F29" s="1086"/>
      <c r="G29" s="1086"/>
    </row>
    <row r="30" spans="1:7" ht="293.25">
      <c r="C30" s="881" t="s">
        <v>1376</v>
      </c>
      <c r="D30" s="1089"/>
      <c r="E30" s="1089"/>
      <c r="F30" s="1089"/>
      <c r="G30" s="1089"/>
    </row>
    <row r="31" spans="1:7" ht="51">
      <c r="C31" s="881" t="s">
        <v>1377</v>
      </c>
    </row>
    <row r="32" spans="1:7" ht="51">
      <c r="C32" s="881" t="s">
        <v>1378</v>
      </c>
    </row>
    <row r="33" spans="1:7" ht="114.75">
      <c r="A33" s="882"/>
      <c r="B33" s="883"/>
      <c r="C33" s="881" t="s">
        <v>1379</v>
      </c>
      <c r="D33" s="884"/>
      <c r="E33" s="885"/>
      <c r="F33" s="885"/>
      <c r="G33" s="886"/>
    </row>
    <row r="34" spans="1:7" ht="89.25">
      <c r="A34" s="882"/>
      <c r="B34" s="883"/>
      <c r="C34" s="881" t="s">
        <v>1380</v>
      </c>
      <c r="D34" s="884"/>
      <c r="E34" s="885"/>
      <c r="F34" s="885"/>
      <c r="G34" s="886"/>
    </row>
    <row r="35" spans="1:7" ht="63.75">
      <c r="A35" s="882"/>
      <c r="B35" s="883"/>
      <c r="C35" s="881" t="s">
        <v>1542</v>
      </c>
      <c r="D35" s="884"/>
      <c r="E35" s="885"/>
      <c r="F35" s="885"/>
      <c r="G35" s="886"/>
    </row>
    <row r="36" spans="1:7" ht="102">
      <c r="A36" s="882"/>
      <c r="B36" s="883"/>
      <c r="C36" s="881" t="s">
        <v>1382</v>
      </c>
      <c r="D36" s="884"/>
      <c r="E36" s="885"/>
      <c r="F36" s="885"/>
      <c r="G36" s="886"/>
    </row>
    <row r="37" spans="1:7">
      <c r="A37" s="882"/>
      <c r="B37" s="887"/>
      <c r="C37" s="888"/>
      <c r="D37" s="884"/>
      <c r="E37" s="885"/>
      <c r="F37" s="885"/>
      <c r="G37" s="886"/>
    </row>
    <row r="38" spans="1:7">
      <c r="A38" s="887" t="s">
        <v>1383</v>
      </c>
      <c r="B38" s="887" t="s">
        <v>1384</v>
      </c>
      <c r="C38" s="955" t="s">
        <v>1543</v>
      </c>
      <c r="D38" s="884"/>
      <c r="E38" s="890"/>
      <c r="F38" s="891"/>
      <c r="G38" s="892"/>
    </row>
    <row r="39" spans="1:7" ht="165.75">
      <c r="A39" s="882"/>
      <c r="B39" s="887"/>
      <c r="C39" s="893" t="s">
        <v>1544</v>
      </c>
      <c r="D39" s="884"/>
      <c r="E39" s="890"/>
      <c r="F39" s="891"/>
      <c r="G39" s="892"/>
    </row>
    <row r="40" spans="1:7">
      <c r="A40" s="882"/>
      <c r="B40" s="887"/>
      <c r="C40" s="894" t="s">
        <v>1387</v>
      </c>
      <c r="D40" s="884"/>
      <c r="E40" s="890"/>
      <c r="F40" s="891"/>
      <c r="G40" s="892"/>
    </row>
    <row r="41" spans="1:7">
      <c r="A41" s="895" t="s">
        <v>1545</v>
      </c>
      <c r="B41" s="895"/>
      <c r="C41" s="896" t="s">
        <v>1546</v>
      </c>
      <c r="D41" s="897" t="s">
        <v>1389</v>
      </c>
      <c r="E41" s="898">
        <v>310</v>
      </c>
      <c r="F41" s="899"/>
      <c r="G41" s="900">
        <f>E41*F41</f>
        <v>0</v>
      </c>
    </row>
    <row r="42" spans="1:7">
      <c r="A42" s="901" t="s">
        <v>1388</v>
      </c>
      <c r="B42" s="901"/>
      <c r="C42" s="902" t="s">
        <v>1391</v>
      </c>
      <c r="D42" s="903" t="s">
        <v>21</v>
      </c>
      <c r="E42" s="904">
        <v>1</v>
      </c>
      <c r="F42" s="899"/>
      <c r="G42" s="900">
        <f>E42*F42</f>
        <v>0</v>
      </c>
    </row>
    <row r="43" spans="1:7">
      <c r="A43" s="901" t="s">
        <v>1392</v>
      </c>
      <c r="B43" s="901"/>
      <c r="C43" s="902" t="s">
        <v>1393</v>
      </c>
      <c r="D43" s="903" t="s">
        <v>21</v>
      </c>
      <c r="E43" s="904">
        <v>1</v>
      </c>
      <c r="F43" s="899"/>
      <c r="G43" s="900">
        <f>E43*F43</f>
        <v>0</v>
      </c>
    </row>
    <row r="44" spans="1:7">
      <c r="A44" s="905" t="s">
        <v>1394</v>
      </c>
      <c r="B44" s="906"/>
      <c r="C44" s="907" t="s">
        <v>1395</v>
      </c>
      <c r="D44" s="908" t="s">
        <v>21</v>
      </c>
      <c r="E44" s="909">
        <v>1</v>
      </c>
      <c r="F44" s="899"/>
      <c r="G44" s="900">
        <f>E44*F44</f>
        <v>0</v>
      </c>
    </row>
    <row r="45" spans="1:7">
      <c r="A45" s="882"/>
      <c r="B45" s="882"/>
      <c r="C45" s="927"/>
      <c r="D45" s="884"/>
      <c r="E45" s="928"/>
      <c r="F45" s="885"/>
      <c r="G45" s="918"/>
    </row>
    <row r="46" spans="1:7" ht="25.5">
      <c r="A46" s="929" t="s">
        <v>607</v>
      </c>
      <c r="B46" s="930" t="s">
        <v>1407</v>
      </c>
      <c r="C46" s="931" t="s">
        <v>1408</v>
      </c>
      <c r="D46" s="884"/>
      <c r="E46" s="885"/>
      <c r="F46" s="885"/>
      <c r="G46" s="886"/>
    </row>
    <row r="47" spans="1:7">
      <c r="A47" s="882"/>
      <c r="B47" s="882"/>
      <c r="C47" s="888" t="s">
        <v>1387</v>
      </c>
      <c r="D47" s="884"/>
      <c r="E47" s="932"/>
      <c r="F47" s="917"/>
      <c r="G47" s="886"/>
    </row>
    <row r="48" spans="1:7" ht="51">
      <c r="A48" s="1000" t="s">
        <v>1409</v>
      </c>
      <c r="B48" s="895"/>
      <c r="C48" s="1001" t="s">
        <v>1410</v>
      </c>
      <c r="D48" s="897" t="s">
        <v>1411</v>
      </c>
      <c r="E48" s="934">
        <v>50</v>
      </c>
      <c r="F48" s="899"/>
      <c r="G48" s="900">
        <f>E48*F48</f>
        <v>0</v>
      </c>
    </row>
    <row r="49" spans="1:7" ht="127.5">
      <c r="A49" s="1090" t="s">
        <v>1412</v>
      </c>
      <c r="B49" s="901"/>
      <c r="C49" s="935" t="s">
        <v>1547</v>
      </c>
      <c r="D49" s="936" t="s">
        <v>11</v>
      </c>
      <c r="E49" s="937">
        <v>1</v>
      </c>
      <c r="F49" s="899"/>
      <c r="G49" s="900">
        <f>E49*F49</f>
        <v>0</v>
      </c>
    </row>
    <row r="50" spans="1:7" ht="51">
      <c r="A50" s="1090" t="s">
        <v>1414</v>
      </c>
      <c r="B50" s="901"/>
      <c r="C50" s="938" t="s">
        <v>1548</v>
      </c>
      <c r="D50" s="903" t="s">
        <v>106</v>
      </c>
      <c r="E50" s="937">
        <v>50</v>
      </c>
      <c r="F50" s="899"/>
      <c r="G50" s="900">
        <f>E50*F50</f>
        <v>0</v>
      </c>
    </row>
    <row r="51" spans="1:7" ht="38.25">
      <c r="A51" s="1090" t="s">
        <v>1416</v>
      </c>
      <c r="B51" s="901"/>
      <c r="C51" s="938" t="s">
        <v>1549</v>
      </c>
      <c r="D51" s="903" t="s">
        <v>1418</v>
      </c>
      <c r="E51" s="937">
        <v>3</v>
      </c>
      <c r="F51" s="899"/>
      <c r="G51" s="900">
        <f>E51*F51</f>
        <v>0</v>
      </c>
    </row>
    <row r="52" spans="1:7" ht="13.5" thickBot="1">
      <c r="A52" s="882"/>
      <c r="B52" s="887"/>
      <c r="C52" s="910"/>
      <c r="D52" s="911"/>
      <c r="E52" s="912"/>
      <c r="F52" s="913"/>
      <c r="G52" s="914"/>
    </row>
    <row r="53" spans="1:7" ht="13.5" thickBot="1">
      <c r="A53" s="939"/>
      <c r="B53" s="939"/>
      <c r="C53" s="940" t="s">
        <v>1419</v>
      </c>
      <c r="D53" s="941"/>
      <c r="E53" s="942"/>
      <c r="F53" s="942"/>
      <c r="G53" s="943">
        <f>SUM(G41,G42,G43,G44,G48,G49,G50,G51)</f>
        <v>0</v>
      </c>
    </row>
    <row r="54" spans="1:7" ht="13.5" thickBot="1">
      <c r="A54" s="882"/>
      <c r="B54" s="887"/>
      <c r="C54" s="888"/>
      <c r="D54" s="884"/>
      <c r="E54" s="885"/>
      <c r="F54" s="944"/>
      <c r="G54" s="886"/>
    </row>
    <row r="55" spans="1:7" ht="13.5" thickBot="1">
      <c r="A55" s="939" t="s">
        <v>1420</v>
      </c>
      <c r="B55" s="939"/>
      <c r="C55" s="940" t="s">
        <v>1421</v>
      </c>
      <c r="D55" s="941"/>
      <c r="E55" s="942"/>
      <c r="F55" s="942"/>
      <c r="G55" s="945"/>
    </row>
    <row r="56" spans="1:7">
      <c r="A56" s="882"/>
      <c r="B56" s="887"/>
      <c r="C56" s="888"/>
      <c r="D56" s="884"/>
      <c r="E56" s="885"/>
      <c r="F56" s="944"/>
      <c r="G56" s="886"/>
    </row>
    <row r="57" spans="1:7">
      <c r="A57" s="882" t="s">
        <v>1422</v>
      </c>
      <c r="B57" s="882" t="s">
        <v>1423</v>
      </c>
      <c r="C57" s="955" t="s">
        <v>1424</v>
      </c>
      <c r="D57" s="884"/>
      <c r="E57" s="885"/>
      <c r="F57" s="885"/>
      <c r="G57" s="886"/>
    </row>
    <row r="58" spans="1:7" ht="63.75">
      <c r="A58" s="882"/>
      <c r="B58" s="887"/>
      <c r="C58" s="919" t="s">
        <v>1550</v>
      </c>
      <c r="D58" s="884"/>
      <c r="E58" s="885"/>
      <c r="F58" s="884"/>
      <c r="G58" s="886"/>
    </row>
    <row r="59" spans="1:7">
      <c r="A59" s="882"/>
      <c r="B59" s="887"/>
      <c r="C59" s="888" t="s">
        <v>1387</v>
      </c>
      <c r="D59" s="884"/>
      <c r="E59" s="885"/>
      <c r="F59" s="884"/>
      <c r="G59" s="886"/>
    </row>
    <row r="60" spans="1:7" ht="27">
      <c r="A60" s="946"/>
      <c r="B60" s="946"/>
      <c r="C60" s="947" t="s">
        <v>1426</v>
      </c>
      <c r="D60" s="948" t="s">
        <v>1411</v>
      </c>
      <c r="E60" s="949">
        <v>40</v>
      </c>
      <c r="F60" s="899"/>
      <c r="G60" s="900">
        <f>E60*F60</f>
        <v>0</v>
      </c>
    </row>
    <row r="61" spans="1:7">
      <c r="A61" s="882"/>
      <c r="B61" s="887"/>
      <c r="C61" s="888"/>
      <c r="D61" s="884"/>
      <c r="E61" s="885"/>
      <c r="F61" s="885"/>
      <c r="G61" s="886"/>
    </row>
    <row r="62" spans="1:7">
      <c r="A62" s="882" t="s">
        <v>640</v>
      </c>
      <c r="B62" s="882" t="s">
        <v>1427</v>
      </c>
      <c r="C62" s="1091" t="s">
        <v>1428</v>
      </c>
      <c r="D62" s="887"/>
      <c r="E62" s="887"/>
      <c r="F62" s="950"/>
      <c r="G62" s="886"/>
    </row>
    <row r="63" spans="1:7" ht="114.75">
      <c r="A63" s="882"/>
      <c r="B63" s="887"/>
      <c r="C63" s="919" t="s">
        <v>1583</v>
      </c>
      <c r="D63" s="948" t="s">
        <v>1411</v>
      </c>
      <c r="E63" s="949">
        <v>100</v>
      </c>
      <c r="F63" s="899"/>
      <c r="G63" s="900">
        <f>E63*F63</f>
        <v>0</v>
      </c>
    </row>
    <row r="64" spans="1:7">
      <c r="A64" s="882"/>
      <c r="B64" s="887"/>
      <c r="C64" s="957"/>
      <c r="D64" s="884"/>
      <c r="E64" s="972"/>
      <c r="F64" s="1092"/>
      <c r="G64" s="886"/>
    </row>
    <row r="65" spans="1:7">
      <c r="A65" s="882" t="s">
        <v>1551</v>
      </c>
      <c r="B65" s="882" t="s">
        <v>1446</v>
      </c>
      <c r="C65" s="955" t="s">
        <v>1447</v>
      </c>
      <c r="D65" s="884"/>
      <c r="E65" s="885"/>
      <c r="F65" s="885"/>
      <c r="G65" s="886"/>
    </row>
    <row r="66" spans="1:7" ht="130.5">
      <c r="A66" s="882"/>
      <c r="B66" s="887"/>
      <c r="C66" s="951" t="s">
        <v>1584</v>
      </c>
      <c r="D66" s="908" t="s">
        <v>1402</v>
      </c>
      <c r="E66" s="1093">
        <v>170</v>
      </c>
      <c r="F66" s="899"/>
      <c r="G66" s="900">
        <f>E66*F66</f>
        <v>0</v>
      </c>
    </row>
    <row r="67" spans="1:7" ht="13.5" thickBot="1">
      <c r="A67" s="882"/>
      <c r="B67" s="882"/>
      <c r="C67" s="957"/>
      <c r="D67" s="884"/>
      <c r="E67" s="1094"/>
      <c r="F67" s="958"/>
      <c r="G67" s="886"/>
    </row>
    <row r="68" spans="1:7" ht="13.5" thickBot="1">
      <c r="A68" s="939"/>
      <c r="B68" s="939"/>
      <c r="C68" s="940" t="s">
        <v>1454</v>
      </c>
      <c r="D68" s="941"/>
      <c r="E68" s="1095"/>
      <c r="F68" s="942"/>
      <c r="G68" s="1096">
        <f>SUM(G60,G63,G66)</f>
        <v>0</v>
      </c>
    </row>
    <row r="69" spans="1:7" ht="13.5" thickBot="1">
      <c r="A69" s="882"/>
      <c r="B69" s="887"/>
      <c r="C69" s="888"/>
      <c r="D69" s="884"/>
      <c r="E69" s="1094"/>
      <c r="F69" s="885"/>
      <c r="G69" s="886"/>
    </row>
    <row r="70" spans="1:7" ht="13.5" thickBot="1">
      <c r="A70" s="939" t="s">
        <v>1455</v>
      </c>
      <c r="B70" s="939"/>
      <c r="C70" s="940" t="s">
        <v>1456</v>
      </c>
      <c r="D70" s="941"/>
      <c r="E70" s="1095"/>
      <c r="F70" s="942"/>
      <c r="G70" s="945"/>
    </row>
    <row r="71" spans="1:7">
      <c r="A71" s="882"/>
      <c r="B71" s="887"/>
      <c r="C71" s="888"/>
      <c r="D71" s="884"/>
      <c r="E71" s="1097"/>
      <c r="F71" s="885"/>
      <c r="G71" s="918"/>
    </row>
    <row r="72" spans="1:7">
      <c r="A72" s="882" t="s">
        <v>1552</v>
      </c>
      <c r="B72" s="969" t="s">
        <v>1457</v>
      </c>
      <c r="C72" s="1098" t="s">
        <v>1458</v>
      </c>
      <c r="D72" s="884"/>
      <c r="E72" s="1094"/>
      <c r="F72" s="885"/>
      <c r="G72" s="971"/>
    </row>
    <row r="73" spans="1:7" ht="102">
      <c r="A73" s="882"/>
      <c r="B73" s="969"/>
      <c r="C73" s="919" t="s">
        <v>1585</v>
      </c>
      <c r="D73" s="897"/>
      <c r="E73" s="1099"/>
      <c r="F73" s="899"/>
      <c r="G73" s="1100"/>
    </row>
    <row r="74" spans="1:7">
      <c r="A74" s="946"/>
      <c r="B74" s="1101"/>
      <c r="C74" s="1102" t="s">
        <v>1553</v>
      </c>
      <c r="D74" s="908" t="s">
        <v>106</v>
      </c>
      <c r="E74" s="1103">
        <v>50</v>
      </c>
      <c r="F74" s="899"/>
      <c r="G74" s="900">
        <f>E74*F74</f>
        <v>0</v>
      </c>
    </row>
    <row r="75" spans="1:7">
      <c r="A75" s="882"/>
      <c r="B75" s="969"/>
      <c r="C75" s="927"/>
      <c r="D75" s="884"/>
      <c r="E75" s="1104"/>
      <c r="F75" s="885"/>
      <c r="G75" s="971"/>
    </row>
    <row r="76" spans="1:7" ht="13.5" thickBot="1">
      <c r="A76" s="882"/>
      <c r="B76" s="969"/>
      <c r="C76" s="927"/>
      <c r="D76" s="884"/>
      <c r="E76" s="1105"/>
      <c r="F76" s="885"/>
      <c r="G76" s="971"/>
    </row>
    <row r="77" spans="1:7" ht="13.5" thickBot="1">
      <c r="A77" s="939"/>
      <c r="B77" s="939"/>
      <c r="C77" s="940" t="s">
        <v>1460</v>
      </c>
      <c r="D77" s="941"/>
      <c r="E77" s="1106"/>
      <c r="F77" s="942"/>
      <c r="G77" s="1107">
        <f>SUM(G74)</f>
        <v>0</v>
      </c>
    </row>
    <row r="78" spans="1:7" ht="13.5" thickBot="1">
      <c r="A78" s="882"/>
      <c r="B78" s="882"/>
      <c r="C78" s="888"/>
      <c r="D78" s="884"/>
      <c r="E78" s="1108"/>
      <c r="F78" s="885"/>
      <c r="G78" s="918"/>
    </row>
    <row r="79" spans="1:7" ht="13.5" thickBot="1">
      <c r="A79" s="939" t="s">
        <v>1461</v>
      </c>
      <c r="B79" s="939"/>
      <c r="C79" s="940" t="s">
        <v>1475</v>
      </c>
      <c r="D79" s="941"/>
      <c r="E79" s="1106"/>
      <c r="F79" s="942"/>
      <c r="G79" s="945"/>
    </row>
    <row r="80" spans="1:7">
      <c r="A80" s="993"/>
      <c r="B80" s="994"/>
      <c r="C80" s="916"/>
      <c r="D80" s="995"/>
      <c r="E80" s="1109"/>
      <c r="F80" s="972"/>
      <c r="G80" s="996"/>
    </row>
    <row r="81" spans="1:7">
      <c r="A81" s="993"/>
      <c r="B81" s="994"/>
      <c r="C81" s="1110" t="s">
        <v>1554</v>
      </c>
      <c r="D81" s="995"/>
      <c r="E81" s="1109"/>
      <c r="F81" s="972"/>
      <c r="G81" s="996"/>
    </row>
    <row r="82" spans="1:7" ht="25.5">
      <c r="A82" s="882" t="s">
        <v>672</v>
      </c>
      <c r="B82" s="882" t="s">
        <v>1555</v>
      </c>
      <c r="C82" s="955" t="s">
        <v>1476</v>
      </c>
      <c r="D82" s="884"/>
      <c r="E82" s="1094"/>
      <c r="F82" s="885"/>
      <c r="G82" s="886"/>
    </row>
    <row r="83" spans="1:7" ht="153">
      <c r="A83" s="882"/>
      <c r="B83" s="930"/>
      <c r="C83" s="951" t="s">
        <v>1586</v>
      </c>
      <c r="D83" s="884" t="s">
        <v>1411</v>
      </c>
      <c r="E83" s="1111">
        <v>197</v>
      </c>
      <c r="F83" s="899"/>
      <c r="G83" s="900">
        <f>E83*F83</f>
        <v>0</v>
      </c>
    </row>
    <row r="84" spans="1:7">
      <c r="A84" s="882"/>
      <c r="B84" s="930"/>
      <c r="C84" s="1112"/>
      <c r="D84" s="884"/>
      <c r="E84" s="997"/>
      <c r="F84" s="884"/>
      <c r="G84" s="918"/>
    </row>
    <row r="85" spans="1:7">
      <c r="A85" s="930"/>
      <c r="B85" s="930"/>
      <c r="C85" s="985"/>
      <c r="D85" s="884"/>
      <c r="E85" s="972"/>
      <c r="F85" s="1003"/>
      <c r="G85" s="1004"/>
    </row>
    <row r="86" spans="1:7" ht="229.5">
      <c r="A86" s="930" t="s">
        <v>686</v>
      </c>
      <c r="B86" s="930"/>
      <c r="C86" s="1114" t="s">
        <v>1556</v>
      </c>
      <c r="D86" s="897" t="s">
        <v>82</v>
      </c>
      <c r="E86" s="1002">
        <v>8</v>
      </c>
      <c r="F86" s="899"/>
      <c r="G86" s="900">
        <f>E86*F86</f>
        <v>0</v>
      </c>
    </row>
    <row r="87" spans="1:7">
      <c r="A87" s="930"/>
      <c r="B87" s="930"/>
      <c r="C87" s="1114"/>
      <c r="D87" s="884"/>
      <c r="E87" s="972"/>
      <c r="F87" s="1003"/>
      <c r="G87" s="1004"/>
    </row>
    <row r="88" spans="1:7" ht="76.5">
      <c r="A88" s="930" t="s">
        <v>690</v>
      </c>
      <c r="B88" s="930"/>
      <c r="C88" s="1115" t="s">
        <v>1557</v>
      </c>
      <c r="D88" s="897" t="s">
        <v>82</v>
      </c>
      <c r="E88" s="1002">
        <v>8</v>
      </c>
      <c r="F88" s="899"/>
      <c r="G88" s="900">
        <f>E88*F88</f>
        <v>0</v>
      </c>
    </row>
    <row r="89" spans="1:7">
      <c r="A89" s="930"/>
      <c r="B89" s="930"/>
      <c r="C89" s="1114"/>
      <c r="D89" s="884"/>
      <c r="E89" s="972"/>
      <c r="F89" s="1003"/>
      <c r="G89" s="1004"/>
    </row>
    <row r="90" spans="1:7" ht="51">
      <c r="A90" s="930" t="s">
        <v>694</v>
      </c>
      <c r="B90" s="930"/>
      <c r="C90" s="1115" t="s">
        <v>1558</v>
      </c>
      <c r="D90" s="897" t="s">
        <v>82</v>
      </c>
      <c r="E90" s="1002">
        <v>8</v>
      </c>
      <c r="F90" s="899"/>
      <c r="G90" s="900">
        <f>E90*F90</f>
        <v>0</v>
      </c>
    </row>
    <row r="91" spans="1:7">
      <c r="A91" s="930"/>
      <c r="B91" s="930"/>
      <c r="C91" s="951"/>
      <c r="D91" s="884"/>
      <c r="E91" s="972"/>
      <c r="F91" s="1003"/>
      <c r="G91" s="1004"/>
    </row>
    <row r="92" spans="1:7">
      <c r="A92" s="930"/>
      <c r="B92" s="930"/>
      <c r="C92" s="1026" t="s">
        <v>1559</v>
      </c>
      <c r="D92" s="884"/>
      <c r="E92" s="972"/>
      <c r="F92" s="1003"/>
      <c r="G92" s="1004"/>
    </row>
    <row r="93" spans="1:7">
      <c r="A93" s="930"/>
      <c r="B93" s="930"/>
      <c r="C93" s="1026"/>
      <c r="D93" s="884"/>
      <c r="E93" s="972"/>
      <c r="F93" s="1003"/>
      <c r="G93" s="1004"/>
    </row>
    <row r="94" spans="1:7" ht="63.75">
      <c r="A94" s="930" t="s">
        <v>699</v>
      </c>
      <c r="B94" s="930"/>
      <c r="C94" s="951" t="s">
        <v>1560</v>
      </c>
      <c r="D94" s="884" t="s">
        <v>1411</v>
      </c>
      <c r="E94" s="898">
        <v>204</v>
      </c>
      <c r="F94" s="899"/>
      <c r="G94" s="900">
        <f>E94*F94</f>
        <v>0</v>
      </c>
    </row>
    <row r="95" spans="1:7" ht="255">
      <c r="A95" s="930" t="s">
        <v>703</v>
      </c>
      <c r="B95" s="930"/>
      <c r="C95" s="951" t="s">
        <v>1561</v>
      </c>
      <c r="D95" s="897" t="s">
        <v>135</v>
      </c>
      <c r="E95" s="1002">
        <v>170</v>
      </c>
      <c r="F95" s="899"/>
      <c r="G95" s="900">
        <f>E95*F95</f>
        <v>0</v>
      </c>
    </row>
    <row r="96" spans="1:7" ht="13.5" thickBot="1">
      <c r="A96" s="930"/>
      <c r="B96" s="930"/>
      <c r="C96" s="951"/>
      <c r="D96" s="884"/>
      <c r="E96" s="972"/>
      <c r="F96" s="1003"/>
      <c r="G96" s="1004"/>
    </row>
    <row r="97" spans="1:7" ht="13.5" thickBot="1">
      <c r="A97" s="939"/>
      <c r="B97" s="939"/>
      <c r="C97" s="940" t="s">
        <v>1562</v>
      </c>
      <c r="D97" s="941"/>
      <c r="E97" s="941"/>
      <c r="F97" s="942"/>
      <c r="G97" s="1107">
        <f>SUM(G83,G86,G88,G90,G94,G95)</f>
        <v>0</v>
      </c>
    </row>
    <row r="98" spans="1:7" ht="13.5" thickBot="1">
      <c r="A98" s="930"/>
      <c r="B98" s="930"/>
      <c r="C98" s="951"/>
      <c r="D98" s="884"/>
      <c r="E98" s="972"/>
      <c r="F98" s="1003"/>
      <c r="G98" s="1004"/>
    </row>
    <row r="99" spans="1:7" ht="13.5" thickBot="1">
      <c r="A99" s="939" t="s">
        <v>1474</v>
      </c>
      <c r="B99" s="939"/>
      <c r="C99" s="940" t="s">
        <v>1563</v>
      </c>
      <c r="D99" s="941"/>
      <c r="E99" s="1116"/>
      <c r="F99" s="942"/>
      <c r="G99" s="945"/>
    </row>
    <row r="100" spans="1:7">
      <c r="A100" s="930"/>
      <c r="B100" s="930"/>
      <c r="C100" s="951"/>
      <c r="D100" s="884"/>
      <c r="E100" s="972"/>
      <c r="F100" s="1003"/>
      <c r="G100" s="1004"/>
    </row>
    <row r="101" spans="1:7" ht="293.25">
      <c r="A101" s="1117"/>
      <c r="B101" s="1118"/>
      <c r="C101" s="1119" t="s">
        <v>1564</v>
      </c>
      <c r="D101" s="1120"/>
      <c r="E101" s="1121"/>
      <c r="F101" s="1122"/>
      <c r="G101" s="1123"/>
    </row>
    <row r="102" spans="1:7" ht="38.25">
      <c r="A102" s="1124"/>
      <c r="B102" s="1125"/>
      <c r="C102" s="1126" t="s">
        <v>1565</v>
      </c>
      <c r="D102" s="1127"/>
      <c r="E102" s="1128"/>
      <c r="F102" s="1129"/>
      <c r="G102" s="1130"/>
    </row>
    <row r="103" spans="1:7" ht="140.25">
      <c r="A103" s="1131" t="s">
        <v>340</v>
      </c>
      <c r="B103" s="930" t="s">
        <v>1566</v>
      </c>
      <c r="C103" s="1132" t="s">
        <v>1567</v>
      </c>
      <c r="D103" s="884"/>
      <c r="E103" s="1133"/>
      <c r="F103" s="815"/>
      <c r="G103" s="1134"/>
    </row>
    <row r="104" spans="1:7" ht="25.5">
      <c r="A104" s="1131" t="s">
        <v>1568</v>
      </c>
      <c r="B104" s="930"/>
      <c r="C104" s="1135" t="s">
        <v>1569</v>
      </c>
      <c r="D104" s="884" t="s">
        <v>21</v>
      </c>
      <c r="E104" s="1136">
        <v>1</v>
      </c>
      <c r="F104" s="899"/>
      <c r="G104" s="900">
        <f>E104*F104</f>
        <v>0</v>
      </c>
    </row>
    <row r="105" spans="1:7" ht="25.5">
      <c r="A105" s="1131" t="s">
        <v>1568</v>
      </c>
      <c r="B105" s="930"/>
      <c r="C105" s="1135" t="s">
        <v>1570</v>
      </c>
      <c r="D105" s="884" t="s">
        <v>21</v>
      </c>
      <c r="E105" s="998">
        <v>1</v>
      </c>
      <c r="F105" s="899"/>
      <c r="G105" s="900">
        <f>E105*F105</f>
        <v>0</v>
      </c>
    </row>
    <row r="106" spans="1:7" ht="25.5">
      <c r="A106" s="1131" t="s">
        <v>1568</v>
      </c>
      <c r="B106" s="930"/>
      <c r="C106" s="1135" t="s">
        <v>1571</v>
      </c>
      <c r="D106" s="884" t="s">
        <v>21</v>
      </c>
      <c r="E106" s="998">
        <v>2</v>
      </c>
      <c r="F106" s="899"/>
      <c r="G106" s="900">
        <f>E106*F106</f>
        <v>0</v>
      </c>
    </row>
    <row r="107" spans="1:7" ht="25.5">
      <c r="A107" s="1131" t="s">
        <v>1568</v>
      </c>
      <c r="B107" s="930"/>
      <c r="C107" s="1135" t="s">
        <v>1572</v>
      </c>
      <c r="D107" s="884" t="s">
        <v>21</v>
      </c>
      <c r="E107" s="998">
        <v>2</v>
      </c>
      <c r="F107" s="899"/>
      <c r="G107" s="900">
        <f>E107*F107</f>
        <v>0</v>
      </c>
    </row>
    <row r="108" spans="1:7">
      <c r="A108" s="882" t="s">
        <v>311</v>
      </c>
      <c r="B108" s="930" t="s">
        <v>1573</v>
      </c>
      <c r="C108" s="916" t="s">
        <v>1574</v>
      </c>
      <c r="D108" s="884"/>
      <c r="E108" s="885"/>
      <c r="F108" s="885"/>
      <c r="G108" s="971"/>
    </row>
    <row r="109" spans="1:7" ht="153">
      <c r="A109" s="946"/>
      <c r="B109" s="1137"/>
      <c r="C109" s="1138" t="s">
        <v>1575</v>
      </c>
      <c r="D109" s="948"/>
      <c r="E109" s="1139"/>
      <c r="F109" s="1139"/>
      <c r="G109" s="1140"/>
    </row>
    <row r="110" spans="1:7">
      <c r="A110" s="882" t="s">
        <v>360</v>
      </c>
      <c r="B110" s="930" t="s">
        <v>1576</v>
      </c>
      <c r="C110" s="916" t="s">
        <v>1577</v>
      </c>
      <c r="D110" s="884"/>
      <c r="E110" s="885"/>
      <c r="F110" s="885"/>
      <c r="G110" s="971"/>
    </row>
    <row r="111" spans="1:7" ht="38.25">
      <c r="A111" s="882"/>
      <c r="B111" s="930"/>
      <c r="C111" s="893" t="s">
        <v>1578</v>
      </c>
      <c r="D111" s="884"/>
      <c r="E111" s="885"/>
      <c r="F111" s="885"/>
      <c r="G111" s="971"/>
    </row>
    <row r="112" spans="1:7">
      <c r="A112" s="1141" t="s">
        <v>1579</v>
      </c>
      <c r="B112" s="930"/>
      <c r="C112" s="894" t="s">
        <v>1580</v>
      </c>
      <c r="D112" s="1029" t="s">
        <v>21</v>
      </c>
      <c r="E112" s="1113">
        <v>5</v>
      </c>
      <c r="F112" s="899"/>
      <c r="G112" s="900">
        <f>E112*F112</f>
        <v>0</v>
      </c>
    </row>
    <row r="113" spans="1:7" ht="13.5" thickBot="1">
      <c r="A113" s="882"/>
      <c r="B113" s="930"/>
      <c r="C113" s="888"/>
      <c r="D113" s="884"/>
      <c r="E113" s="885"/>
      <c r="F113" s="885"/>
      <c r="G113" s="971"/>
    </row>
    <row r="114" spans="1:7" ht="13.5" thickBot="1">
      <c r="A114" s="939"/>
      <c r="B114" s="939"/>
      <c r="C114" s="940" t="s">
        <v>1581</v>
      </c>
      <c r="D114" s="941"/>
      <c r="E114" s="941"/>
      <c r="F114" s="942"/>
      <c r="G114" s="1096">
        <f>SUM(G104,G105,G106,G107,G112)</f>
        <v>0</v>
      </c>
    </row>
    <row r="115" spans="1:7">
      <c r="A115" s="882"/>
      <c r="B115" s="930"/>
      <c r="C115" s="888"/>
      <c r="D115" s="884"/>
      <c r="E115" s="885"/>
      <c r="F115" s="885"/>
      <c r="G115" s="971"/>
    </row>
    <row r="116" spans="1:7">
      <c r="A116" s="882"/>
      <c r="B116" s="930"/>
      <c r="C116" s="888"/>
      <c r="D116" s="884"/>
      <c r="E116" s="885"/>
      <c r="F116" s="885"/>
      <c r="G116" s="971"/>
    </row>
    <row r="117" spans="1:7">
      <c r="A117" s="882"/>
      <c r="B117" s="930"/>
      <c r="C117" s="888"/>
      <c r="D117" s="884"/>
      <c r="E117" s="885"/>
      <c r="F117" s="885"/>
      <c r="G117" s="971"/>
    </row>
    <row r="118" spans="1:7">
      <c r="A118" s="882"/>
      <c r="B118" s="930"/>
      <c r="C118" s="888"/>
      <c r="D118" s="884"/>
      <c r="E118" s="885"/>
      <c r="F118" s="885"/>
      <c r="G118" s="971"/>
    </row>
    <row r="119" spans="1:7">
      <c r="A119" s="882"/>
      <c r="B119" s="930"/>
      <c r="C119" s="888"/>
      <c r="D119" s="884"/>
      <c r="E119" s="885"/>
      <c r="F119" s="885"/>
      <c r="G119" s="971"/>
    </row>
    <row r="120" spans="1:7">
      <c r="A120" s="882"/>
      <c r="B120" s="930"/>
      <c r="C120" s="888"/>
      <c r="D120" s="884"/>
      <c r="E120" s="885"/>
      <c r="F120" s="885"/>
      <c r="G120" s="971"/>
    </row>
    <row r="121" spans="1:7">
      <c r="A121" s="882"/>
      <c r="B121" s="930"/>
      <c r="C121" s="888"/>
      <c r="D121" s="884"/>
      <c r="E121" s="885"/>
      <c r="F121" s="885"/>
      <c r="G121" s="971"/>
    </row>
    <row r="122" spans="1:7">
      <c r="A122" s="882"/>
      <c r="B122" s="930"/>
      <c r="C122" s="888"/>
      <c r="D122" s="884"/>
      <c r="E122" s="885"/>
      <c r="F122" s="885"/>
      <c r="G122" s="971"/>
    </row>
    <row r="123" spans="1:7">
      <c r="A123" s="882"/>
      <c r="B123" s="930"/>
      <c r="C123" s="888"/>
      <c r="D123" s="884"/>
      <c r="E123" s="885"/>
      <c r="F123" s="885"/>
      <c r="G123" s="971"/>
    </row>
    <row r="124" spans="1:7">
      <c r="A124" s="882"/>
      <c r="B124" s="930"/>
      <c r="C124" s="888"/>
      <c r="D124" s="884"/>
      <c r="E124" s="885"/>
      <c r="F124" s="885"/>
      <c r="G124" s="971"/>
    </row>
    <row r="125" spans="1:7">
      <c r="A125" s="882"/>
      <c r="B125" s="930"/>
      <c r="C125" s="888"/>
      <c r="D125" s="884"/>
      <c r="E125" s="885"/>
      <c r="F125" s="885"/>
      <c r="G125" s="971"/>
    </row>
    <row r="126" spans="1:7">
      <c r="A126" s="882"/>
      <c r="B126" s="930"/>
      <c r="C126" s="1005" t="s">
        <v>302</v>
      </c>
      <c r="D126" s="884"/>
      <c r="E126" s="885"/>
      <c r="F126" s="885"/>
      <c r="G126" s="971"/>
    </row>
    <row r="127" spans="1:7">
      <c r="A127" s="882"/>
      <c r="B127" s="930"/>
      <c r="C127" s="888"/>
      <c r="D127" s="884"/>
      <c r="E127" s="885"/>
      <c r="F127" s="885"/>
      <c r="G127" s="971"/>
    </row>
    <row r="128" spans="1:7">
      <c r="A128" s="882"/>
      <c r="B128" s="1006" t="s">
        <v>9</v>
      </c>
      <c r="C128" s="1007" t="s">
        <v>1484</v>
      </c>
      <c r="D128" s="897"/>
      <c r="E128" s="1008"/>
      <c r="F128" s="1008"/>
      <c r="G128" s="1142">
        <f>SUM(G53)</f>
        <v>0</v>
      </c>
    </row>
    <row r="129" spans="1:7">
      <c r="A129" s="882"/>
      <c r="B129" s="1006"/>
      <c r="C129" s="1007"/>
      <c r="D129" s="884"/>
      <c r="E129" s="885"/>
      <c r="F129" s="885"/>
      <c r="G129" s="971"/>
    </row>
    <row r="130" spans="1:7">
      <c r="A130" s="882"/>
      <c r="B130" s="1006" t="s">
        <v>12</v>
      </c>
      <c r="C130" s="1007" t="s">
        <v>1485</v>
      </c>
      <c r="D130" s="897"/>
      <c r="E130" s="1008"/>
      <c r="F130" s="1008"/>
      <c r="G130" s="1142">
        <f>SUM(G68)</f>
        <v>0</v>
      </c>
    </row>
    <row r="131" spans="1:7">
      <c r="A131" s="882"/>
      <c r="B131" s="1006"/>
      <c r="C131" s="1007"/>
      <c r="D131" s="884"/>
      <c r="E131" s="885"/>
      <c r="F131" s="885"/>
      <c r="G131" s="971"/>
    </row>
    <row r="132" spans="1:7">
      <c r="A132" s="882"/>
      <c r="B132" s="1006" t="s">
        <v>15</v>
      </c>
      <c r="C132" s="1007" t="s">
        <v>1486</v>
      </c>
      <c r="D132" s="897"/>
      <c r="E132" s="1008"/>
      <c r="F132" s="1008"/>
      <c r="G132" s="1142">
        <f>SUM(G77)</f>
        <v>0</v>
      </c>
    </row>
    <row r="133" spans="1:7">
      <c r="A133" s="882"/>
      <c r="B133" s="1006"/>
      <c r="C133" s="1007"/>
      <c r="D133" s="884"/>
      <c r="E133" s="885"/>
      <c r="F133" s="885"/>
      <c r="G133" s="971"/>
    </row>
    <row r="134" spans="1:7">
      <c r="A134" s="882"/>
      <c r="B134" s="1006" t="s">
        <v>18</v>
      </c>
      <c r="C134" s="1007" t="s">
        <v>1488</v>
      </c>
      <c r="D134" s="897"/>
      <c r="E134" s="1008"/>
      <c r="F134" s="1008"/>
      <c r="G134" s="1142">
        <f>SUM(G97)</f>
        <v>0</v>
      </c>
    </row>
    <row r="135" spans="1:7">
      <c r="A135" s="882"/>
      <c r="B135" s="1006"/>
      <c r="C135" s="1007"/>
      <c r="D135" s="884"/>
      <c r="E135" s="885"/>
      <c r="F135" s="885"/>
      <c r="G135" s="971"/>
    </row>
    <row r="136" spans="1:7">
      <c r="A136" s="882"/>
      <c r="B136" s="1006" t="s">
        <v>22</v>
      </c>
      <c r="C136" s="1007" t="s">
        <v>1582</v>
      </c>
      <c r="D136" s="897"/>
      <c r="E136" s="1008"/>
      <c r="F136" s="1008"/>
      <c r="G136" s="1142">
        <f>SUM(G114)</f>
        <v>0</v>
      </c>
    </row>
    <row r="137" spans="1:7">
      <c r="A137" s="882"/>
      <c r="B137" s="1006"/>
      <c r="C137" s="916"/>
      <c r="D137" s="884"/>
      <c r="E137" s="885"/>
      <c r="F137" s="885"/>
      <c r="G137" s="971"/>
    </row>
    <row r="138" spans="1:7">
      <c r="A138" s="882"/>
      <c r="B138" s="1006"/>
      <c r="C138" s="916" t="s">
        <v>1489</v>
      </c>
      <c r="D138" s="897"/>
      <c r="E138" s="1008"/>
      <c r="F138" s="1008"/>
      <c r="G138" s="1142">
        <f>SUM(G128,G130,G132,G134,G136)</f>
        <v>0</v>
      </c>
    </row>
    <row r="139" spans="1:7">
      <c r="A139" s="882"/>
      <c r="B139" s="1006"/>
      <c r="C139" s="916"/>
      <c r="D139" s="884"/>
      <c r="E139" s="885"/>
      <c r="F139" s="885"/>
      <c r="G139" s="971"/>
    </row>
    <row r="140" spans="1:7">
      <c r="A140" s="882"/>
      <c r="B140" s="1006"/>
      <c r="C140" s="916" t="s">
        <v>297</v>
      </c>
      <c r="D140" s="897"/>
      <c r="E140" s="1008"/>
      <c r="F140" s="1008"/>
      <c r="G140" s="1142">
        <f>G138*0.25</f>
        <v>0</v>
      </c>
    </row>
    <row r="141" spans="1:7">
      <c r="A141" s="882"/>
      <c r="B141" s="1006"/>
      <c r="C141" s="916"/>
      <c r="D141" s="884"/>
      <c r="E141" s="885"/>
      <c r="F141" s="885"/>
      <c r="G141" s="971"/>
    </row>
    <row r="142" spans="1:7">
      <c r="A142" s="882"/>
      <c r="B142" s="1006"/>
      <c r="C142" s="916" t="s">
        <v>1490</v>
      </c>
      <c r="D142" s="897"/>
      <c r="E142" s="1008"/>
      <c r="F142" s="1008"/>
      <c r="G142" s="1142">
        <f>SUM(G138,G140)</f>
        <v>0</v>
      </c>
    </row>
  </sheetData>
  <mergeCells count="11">
    <mergeCell ref="A23:B23"/>
    <mergeCell ref="C23:G23"/>
    <mergeCell ref="A25:B25"/>
    <mergeCell ref="A27:B27"/>
    <mergeCell ref="C11:F11"/>
    <mergeCell ref="C14:E14"/>
    <mergeCell ref="B15:F15"/>
    <mergeCell ref="A19:B19"/>
    <mergeCell ref="C19:G19"/>
    <mergeCell ref="A21:B21"/>
    <mergeCell ref="C21:G21"/>
  </mergeCells>
  <pageMargins left="0.70866141732283472" right="0.70866141732283472" top="0.74803149606299213" bottom="0.74803149606299213" header="0.31496062992125984" footer="0.31496062992125984"/>
  <pageSetup paperSize="9" scale="1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FB967-BE95-46D5-8A16-8F3895169D5B}">
  <sheetPr>
    <pageSetUpPr fitToPage="1"/>
  </sheetPr>
  <dimension ref="A1:IU729"/>
  <sheetViews>
    <sheetView tabSelected="1" view="pageBreakPreview" topLeftCell="A403" zoomScale="70" zoomScaleNormal="100" zoomScaleSheetLayoutView="70" zoomScalePageLayoutView="50" workbookViewId="0">
      <selection activeCell="F410" sqref="F410"/>
    </sheetView>
  </sheetViews>
  <sheetFormatPr defaultRowHeight="20.25"/>
  <cols>
    <col min="1" max="1" width="10.5703125" style="1048" customWidth="1"/>
    <col min="2" max="2" width="95.28515625" style="1046" customWidth="1"/>
    <col min="3" max="3" width="10.7109375" style="1014" customWidth="1"/>
    <col min="4" max="4" width="13.7109375" style="1014" customWidth="1"/>
    <col min="5" max="5" width="15.28515625" style="1018" customWidth="1"/>
    <col min="6" max="6" width="19.28515625" style="1035" customWidth="1"/>
    <col min="7" max="7" width="21.28515625" style="1014" customWidth="1"/>
    <col min="8" max="256" width="9.140625" style="1014"/>
    <col min="257" max="257" width="10.5703125" style="1014" customWidth="1"/>
    <col min="258" max="258" width="95.28515625" style="1014" customWidth="1"/>
    <col min="259" max="259" width="10.7109375" style="1014" customWidth="1"/>
    <col min="260" max="260" width="13.7109375" style="1014" customWidth="1"/>
    <col min="261" max="261" width="15.28515625" style="1014" customWidth="1"/>
    <col min="262" max="262" width="19.28515625" style="1014" customWidth="1"/>
    <col min="263" max="263" width="21.28515625" style="1014" customWidth="1"/>
    <col min="264" max="512" width="9.140625" style="1014"/>
    <col min="513" max="513" width="10.5703125" style="1014" customWidth="1"/>
    <col min="514" max="514" width="95.28515625" style="1014" customWidth="1"/>
    <col min="515" max="515" width="10.7109375" style="1014" customWidth="1"/>
    <col min="516" max="516" width="13.7109375" style="1014" customWidth="1"/>
    <col min="517" max="517" width="15.28515625" style="1014" customWidth="1"/>
    <col min="518" max="518" width="19.28515625" style="1014" customWidth="1"/>
    <col min="519" max="519" width="21.28515625" style="1014" customWidth="1"/>
    <col min="520" max="768" width="9.140625" style="1014"/>
    <col min="769" max="769" width="10.5703125" style="1014" customWidth="1"/>
    <col min="770" max="770" width="95.28515625" style="1014" customWidth="1"/>
    <col min="771" max="771" width="10.7109375" style="1014" customWidth="1"/>
    <col min="772" max="772" width="13.7109375" style="1014" customWidth="1"/>
    <col min="773" max="773" width="15.28515625" style="1014" customWidth="1"/>
    <col min="774" max="774" width="19.28515625" style="1014" customWidth="1"/>
    <col min="775" max="775" width="21.28515625" style="1014" customWidth="1"/>
    <col min="776" max="1024" width="9.140625" style="1014"/>
    <col min="1025" max="1025" width="10.5703125" style="1014" customWidth="1"/>
    <col min="1026" max="1026" width="95.28515625" style="1014" customWidth="1"/>
    <col min="1027" max="1027" width="10.7109375" style="1014" customWidth="1"/>
    <col min="1028" max="1028" width="13.7109375" style="1014" customWidth="1"/>
    <col min="1029" max="1029" width="15.28515625" style="1014" customWidth="1"/>
    <col min="1030" max="1030" width="19.28515625" style="1014" customWidth="1"/>
    <col min="1031" max="1031" width="21.28515625" style="1014" customWidth="1"/>
    <col min="1032" max="1280" width="9.140625" style="1014"/>
    <col min="1281" max="1281" width="10.5703125" style="1014" customWidth="1"/>
    <col min="1282" max="1282" width="95.28515625" style="1014" customWidth="1"/>
    <col min="1283" max="1283" width="10.7109375" style="1014" customWidth="1"/>
    <col min="1284" max="1284" width="13.7109375" style="1014" customWidth="1"/>
    <col min="1285" max="1285" width="15.28515625" style="1014" customWidth="1"/>
    <col min="1286" max="1286" width="19.28515625" style="1014" customWidth="1"/>
    <col min="1287" max="1287" width="21.28515625" style="1014" customWidth="1"/>
    <col min="1288" max="1536" width="9.140625" style="1014"/>
    <col min="1537" max="1537" width="10.5703125" style="1014" customWidth="1"/>
    <col min="1538" max="1538" width="95.28515625" style="1014" customWidth="1"/>
    <col min="1539" max="1539" width="10.7109375" style="1014" customWidth="1"/>
    <col min="1540" max="1540" width="13.7109375" style="1014" customWidth="1"/>
    <col min="1541" max="1541" width="15.28515625" style="1014" customWidth="1"/>
    <col min="1542" max="1542" width="19.28515625" style="1014" customWidth="1"/>
    <col min="1543" max="1543" width="21.28515625" style="1014" customWidth="1"/>
    <col min="1544" max="1792" width="9.140625" style="1014"/>
    <col min="1793" max="1793" width="10.5703125" style="1014" customWidth="1"/>
    <col min="1794" max="1794" width="95.28515625" style="1014" customWidth="1"/>
    <col min="1795" max="1795" width="10.7109375" style="1014" customWidth="1"/>
    <col min="1796" max="1796" width="13.7109375" style="1014" customWidth="1"/>
    <col min="1797" max="1797" width="15.28515625" style="1014" customWidth="1"/>
    <col min="1798" max="1798" width="19.28515625" style="1014" customWidth="1"/>
    <col min="1799" max="1799" width="21.28515625" style="1014" customWidth="1"/>
    <col min="1800" max="2048" width="9.140625" style="1014"/>
    <col min="2049" max="2049" width="10.5703125" style="1014" customWidth="1"/>
    <col min="2050" max="2050" width="95.28515625" style="1014" customWidth="1"/>
    <col min="2051" max="2051" width="10.7109375" style="1014" customWidth="1"/>
    <col min="2052" max="2052" width="13.7109375" style="1014" customWidth="1"/>
    <col min="2053" max="2053" width="15.28515625" style="1014" customWidth="1"/>
    <col min="2054" max="2054" width="19.28515625" style="1014" customWidth="1"/>
    <col min="2055" max="2055" width="21.28515625" style="1014" customWidth="1"/>
    <col min="2056" max="2304" width="9.140625" style="1014"/>
    <col min="2305" max="2305" width="10.5703125" style="1014" customWidth="1"/>
    <col min="2306" max="2306" width="95.28515625" style="1014" customWidth="1"/>
    <col min="2307" max="2307" width="10.7109375" style="1014" customWidth="1"/>
    <col min="2308" max="2308" width="13.7109375" style="1014" customWidth="1"/>
    <col min="2309" max="2309" width="15.28515625" style="1014" customWidth="1"/>
    <col min="2310" max="2310" width="19.28515625" style="1014" customWidth="1"/>
    <col min="2311" max="2311" width="21.28515625" style="1014" customWidth="1"/>
    <col min="2312" max="2560" width="9.140625" style="1014"/>
    <col min="2561" max="2561" width="10.5703125" style="1014" customWidth="1"/>
    <col min="2562" max="2562" width="95.28515625" style="1014" customWidth="1"/>
    <col min="2563" max="2563" width="10.7109375" style="1014" customWidth="1"/>
    <col min="2564" max="2564" width="13.7109375" style="1014" customWidth="1"/>
    <col min="2565" max="2565" width="15.28515625" style="1014" customWidth="1"/>
    <col min="2566" max="2566" width="19.28515625" style="1014" customWidth="1"/>
    <col min="2567" max="2567" width="21.28515625" style="1014" customWidth="1"/>
    <col min="2568" max="2816" width="9.140625" style="1014"/>
    <col min="2817" max="2817" width="10.5703125" style="1014" customWidth="1"/>
    <col min="2818" max="2818" width="95.28515625" style="1014" customWidth="1"/>
    <col min="2819" max="2819" width="10.7109375" style="1014" customWidth="1"/>
    <col min="2820" max="2820" width="13.7109375" style="1014" customWidth="1"/>
    <col min="2821" max="2821" width="15.28515625" style="1014" customWidth="1"/>
    <col min="2822" max="2822" width="19.28515625" style="1014" customWidth="1"/>
    <col min="2823" max="2823" width="21.28515625" style="1014" customWidth="1"/>
    <col min="2824" max="3072" width="9.140625" style="1014"/>
    <col min="3073" max="3073" width="10.5703125" style="1014" customWidth="1"/>
    <col min="3074" max="3074" width="95.28515625" style="1014" customWidth="1"/>
    <col min="3075" max="3075" width="10.7109375" style="1014" customWidth="1"/>
    <col min="3076" max="3076" width="13.7109375" style="1014" customWidth="1"/>
    <col min="3077" max="3077" width="15.28515625" style="1014" customWidth="1"/>
    <col min="3078" max="3078" width="19.28515625" style="1014" customWidth="1"/>
    <col min="3079" max="3079" width="21.28515625" style="1014" customWidth="1"/>
    <col min="3080" max="3328" width="9.140625" style="1014"/>
    <col min="3329" max="3329" width="10.5703125" style="1014" customWidth="1"/>
    <col min="3330" max="3330" width="95.28515625" style="1014" customWidth="1"/>
    <col min="3331" max="3331" width="10.7109375" style="1014" customWidth="1"/>
    <col min="3332" max="3332" width="13.7109375" style="1014" customWidth="1"/>
    <col min="3333" max="3333" width="15.28515625" style="1014" customWidth="1"/>
    <col min="3334" max="3334" width="19.28515625" style="1014" customWidth="1"/>
    <col min="3335" max="3335" width="21.28515625" style="1014" customWidth="1"/>
    <col min="3336" max="3584" width="9.140625" style="1014"/>
    <col min="3585" max="3585" width="10.5703125" style="1014" customWidth="1"/>
    <col min="3586" max="3586" width="95.28515625" style="1014" customWidth="1"/>
    <col min="3587" max="3587" width="10.7109375" style="1014" customWidth="1"/>
    <col min="3588" max="3588" width="13.7109375" style="1014" customWidth="1"/>
    <col min="3589" max="3589" width="15.28515625" style="1014" customWidth="1"/>
    <col min="3590" max="3590" width="19.28515625" style="1014" customWidth="1"/>
    <col min="3591" max="3591" width="21.28515625" style="1014" customWidth="1"/>
    <col min="3592" max="3840" width="9.140625" style="1014"/>
    <col min="3841" max="3841" width="10.5703125" style="1014" customWidth="1"/>
    <col min="3842" max="3842" width="95.28515625" style="1014" customWidth="1"/>
    <col min="3843" max="3843" width="10.7109375" style="1014" customWidth="1"/>
    <col min="3844" max="3844" width="13.7109375" style="1014" customWidth="1"/>
    <col min="3845" max="3845" width="15.28515625" style="1014" customWidth="1"/>
    <col min="3846" max="3846" width="19.28515625" style="1014" customWidth="1"/>
    <col min="3847" max="3847" width="21.28515625" style="1014" customWidth="1"/>
    <col min="3848" max="4096" width="9.140625" style="1014"/>
    <col min="4097" max="4097" width="10.5703125" style="1014" customWidth="1"/>
    <col min="4098" max="4098" width="95.28515625" style="1014" customWidth="1"/>
    <col min="4099" max="4099" width="10.7109375" style="1014" customWidth="1"/>
    <col min="4100" max="4100" width="13.7109375" style="1014" customWidth="1"/>
    <col min="4101" max="4101" width="15.28515625" style="1014" customWidth="1"/>
    <col min="4102" max="4102" width="19.28515625" style="1014" customWidth="1"/>
    <col min="4103" max="4103" width="21.28515625" style="1014" customWidth="1"/>
    <col min="4104" max="4352" width="9.140625" style="1014"/>
    <col min="4353" max="4353" width="10.5703125" style="1014" customWidth="1"/>
    <col min="4354" max="4354" width="95.28515625" style="1014" customWidth="1"/>
    <col min="4355" max="4355" width="10.7109375" style="1014" customWidth="1"/>
    <col min="4356" max="4356" width="13.7109375" style="1014" customWidth="1"/>
    <col min="4357" max="4357" width="15.28515625" style="1014" customWidth="1"/>
    <col min="4358" max="4358" width="19.28515625" style="1014" customWidth="1"/>
    <col min="4359" max="4359" width="21.28515625" style="1014" customWidth="1"/>
    <col min="4360" max="4608" width="9.140625" style="1014"/>
    <col min="4609" max="4609" width="10.5703125" style="1014" customWidth="1"/>
    <col min="4610" max="4610" width="95.28515625" style="1014" customWidth="1"/>
    <col min="4611" max="4611" width="10.7109375" style="1014" customWidth="1"/>
    <col min="4612" max="4612" width="13.7109375" style="1014" customWidth="1"/>
    <col min="4613" max="4613" width="15.28515625" style="1014" customWidth="1"/>
    <col min="4614" max="4614" width="19.28515625" style="1014" customWidth="1"/>
    <col min="4615" max="4615" width="21.28515625" style="1014" customWidth="1"/>
    <col min="4616" max="4864" width="9.140625" style="1014"/>
    <col min="4865" max="4865" width="10.5703125" style="1014" customWidth="1"/>
    <col min="4866" max="4866" width="95.28515625" style="1014" customWidth="1"/>
    <col min="4867" max="4867" width="10.7109375" style="1014" customWidth="1"/>
    <col min="4868" max="4868" width="13.7109375" style="1014" customWidth="1"/>
    <col min="4869" max="4869" width="15.28515625" style="1014" customWidth="1"/>
    <col min="4870" max="4870" width="19.28515625" style="1014" customWidth="1"/>
    <col min="4871" max="4871" width="21.28515625" style="1014" customWidth="1"/>
    <col min="4872" max="5120" width="9.140625" style="1014"/>
    <col min="5121" max="5121" width="10.5703125" style="1014" customWidth="1"/>
    <col min="5122" max="5122" width="95.28515625" style="1014" customWidth="1"/>
    <col min="5123" max="5123" width="10.7109375" style="1014" customWidth="1"/>
    <col min="5124" max="5124" width="13.7109375" style="1014" customWidth="1"/>
    <col min="5125" max="5125" width="15.28515625" style="1014" customWidth="1"/>
    <col min="5126" max="5126" width="19.28515625" style="1014" customWidth="1"/>
    <col min="5127" max="5127" width="21.28515625" style="1014" customWidth="1"/>
    <col min="5128" max="5376" width="9.140625" style="1014"/>
    <col min="5377" max="5377" width="10.5703125" style="1014" customWidth="1"/>
    <col min="5378" max="5378" width="95.28515625" style="1014" customWidth="1"/>
    <col min="5379" max="5379" width="10.7109375" style="1014" customWidth="1"/>
    <col min="5380" max="5380" width="13.7109375" style="1014" customWidth="1"/>
    <col min="5381" max="5381" width="15.28515625" style="1014" customWidth="1"/>
    <col min="5382" max="5382" width="19.28515625" style="1014" customWidth="1"/>
    <col min="5383" max="5383" width="21.28515625" style="1014" customWidth="1"/>
    <col min="5384" max="5632" width="9.140625" style="1014"/>
    <col min="5633" max="5633" width="10.5703125" style="1014" customWidth="1"/>
    <col min="5634" max="5634" width="95.28515625" style="1014" customWidth="1"/>
    <col min="5635" max="5635" width="10.7109375" style="1014" customWidth="1"/>
    <col min="5636" max="5636" width="13.7109375" style="1014" customWidth="1"/>
    <col min="5637" max="5637" width="15.28515625" style="1014" customWidth="1"/>
    <col min="5638" max="5638" width="19.28515625" style="1014" customWidth="1"/>
    <col min="5639" max="5639" width="21.28515625" style="1014" customWidth="1"/>
    <col min="5640" max="5888" width="9.140625" style="1014"/>
    <col min="5889" max="5889" width="10.5703125" style="1014" customWidth="1"/>
    <col min="5890" max="5890" width="95.28515625" style="1014" customWidth="1"/>
    <col min="5891" max="5891" width="10.7109375" style="1014" customWidth="1"/>
    <col min="5892" max="5892" width="13.7109375" style="1014" customWidth="1"/>
    <col min="5893" max="5893" width="15.28515625" style="1014" customWidth="1"/>
    <col min="5894" max="5894" width="19.28515625" style="1014" customWidth="1"/>
    <col min="5895" max="5895" width="21.28515625" style="1014" customWidth="1"/>
    <col min="5896" max="6144" width="9.140625" style="1014"/>
    <col min="6145" max="6145" width="10.5703125" style="1014" customWidth="1"/>
    <col min="6146" max="6146" width="95.28515625" style="1014" customWidth="1"/>
    <col min="6147" max="6147" width="10.7109375" style="1014" customWidth="1"/>
    <col min="6148" max="6148" width="13.7109375" style="1014" customWidth="1"/>
    <col min="6149" max="6149" width="15.28515625" style="1014" customWidth="1"/>
    <col min="6150" max="6150" width="19.28515625" style="1014" customWidth="1"/>
    <col min="6151" max="6151" width="21.28515625" style="1014" customWidth="1"/>
    <col min="6152" max="6400" width="9.140625" style="1014"/>
    <col min="6401" max="6401" width="10.5703125" style="1014" customWidth="1"/>
    <col min="6402" max="6402" width="95.28515625" style="1014" customWidth="1"/>
    <col min="6403" max="6403" width="10.7109375" style="1014" customWidth="1"/>
    <col min="6404" max="6404" width="13.7109375" style="1014" customWidth="1"/>
    <col min="6405" max="6405" width="15.28515625" style="1014" customWidth="1"/>
    <col min="6406" max="6406" width="19.28515625" style="1014" customWidth="1"/>
    <col min="6407" max="6407" width="21.28515625" style="1014" customWidth="1"/>
    <col min="6408" max="6656" width="9.140625" style="1014"/>
    <col min="6657" max="6657" width="10.5703125" style="1014" customWidth="1"/>
    <col min="6658" max="6658" width="95.28515625" style="1014" customWidth="1"/>
    <col min="6659" max="6659" width="10.7109375" style="1014" customWidth="1"/>
    <col min="6660" max="6660" width="13.7109375" style="1014" customWidth="1"/>
    <col min="6661" max="6661" width="15.28515625" style="1014" customWidth="1"/>
    <col min="6662" max="6662" width="19.28515625" style="1014" customWidth="1"/>
    <col min="6663" max="6663" width="21.28515625" style="1014" customWidth="1"/>
    <col min="6664" max="6912" width="9.140625" style="1014"/>
    <col min="6913" max="6913" width="10.5703125" style="1014" customWidth="1"/>
    <col min="6914" max="6914" width="95.28515625" style="1014" customWidth="1"/>
    <col min="6915" max="6915" width="10.7109375" style="1014" customWidth="1"/>
    <col min="6916" max="6916" width="13.7109375" style="1014" customWidth="1"/>
    <col min="6917" max="6917" width="15.28515625" style="1014" customWidth="1"/>
    <col min="6918" max="6918" width="19.28515625" style="1014" customWidth="1"/>
    <col min="6919" max="6919" width="21.28515625" style="1014" customWidth="1"/>
    <col min="6920" max="7168" width="9.140625" style="1014"/>
    <col min="7169" max="7169" width="10.5703125" style="1014" customWidth="1"/>
    <col min="7170" max="7170" width="95.28515625" style="1014" customWidth="1"/>
    <col min="7171" max="7171" width="10.7109375" style="1014" customWidth="1"/>
    <col min="7172" max="7172" width="13.7109375" style="1014" customWidth="1"/>
    <col min="7173" max="7173" width="15.28515625" style="1014" customWidth="1"/>
    <col min="7174" max="7174" width="19.28515625" style="1014" customWidth="1"/>
    <col min="7175" max="7175" width="21.28515625" style="1014" customWidth="1"/>
    <col min="7176" max="7424" width="9.140625" style="1014"/>
    <col min="7425" max="7425" width="10.5703125" style="1014" customWidth="1"/>
    <col min="7426" max="7426" width="95.28515625" style="1014" customWidth="1"/>
    <col min="7427" max="7427" width="10.7109375" style="1014" customWidth="1"/>
    <col min="7428" max="7428" width="13.7109375" style="1014" customWidth="1"/>
    <col min="7429" max="7429" width="15.28515625" style="1014" customWidth="1"/>
    <col min="7430" max="7430" width="19.28515625" style="1014" customWidth="1"/>
    <col min="7431" max="7431" width="21.28515625" style="1014" customWidth="1"/>
    <col min="7432" max="7680" width="9.140625" style="1014"/>
    <col min="7681" max="7681" width="10.5703125" style="1014" customWidth="1"/>
    <col min="7682" max="7682" width="95.28515625" style="1014" customWidth="1"/>
    <col min="7683" max="7683" width="10.7109375" style="1014" customWidth="1"/>
    <col min="7684" max="7684" width="13.7109375" style="1014" customWidth="1"/>
    <col min="7685" max="7685" width="15.28515625" style="1014" customWidth="1"/>
    <col min="7686" max="7686" width="19.28515625" style="1014" customWidth="1"/>
    <col min="7687" max="7687" width="21.28515625" style="1014" customWidth="1"/>
    <col min="7688" max="7936" width="9.140625" style="1014"/>
    <col min="7937" max="7937" width="10.5703125" style="1014" customWidth="1"/>
    <col min="7938" max="7938" width="95.28515625" style="1014" customWidth="1"/>
    <col min="7939" max="7939" width="10.7109375" style="1014" customWidth="1"/>
    <col min="7940" max="7940" width="13.7109375" style="1014" customWidth="1"/>
    <col min="7941" max="7941" width="15.28515625" style="1014" customWidth="1"/>
    <col min="7942" max="7942" width="19.28515625" style="1014" customWidth="1"/>
    <col min="7943" max="7943" width="21.28515625" style="1014" customWidth="1"/>
    <col min="7944" max="8192" width="9.140625" style="1014"/>
    <col min="8193" max="8193" width="10.5703125" style="1014" customWidth="1"/>
    <col min="8194" max="8194" width="95.28515625" style="1014" customWidth="1"/>
    <col min="8195" max="8195" width="10.7109375" style="1014" customWidth="1"/>
    <col min="8196" max="8196" width="13.7109375" style="1014" customWidth="1"/>
    <col min="8197" max="8197" width="15.28515625" style="1014" customWidth="1"/>
    <col min="8198" max="8198" width="19.28515625" style="1014" customWidth="1"/>
    <col min="8199" max="8199" width="21.28515625" style="1014" customWidth="1"/>
    <col min="8200" max="8448" width="9.140625" style="1014"/>
    <col min="8449" max="8449" width="10.5703125" style="1014" customWidth="1"/>
    <col min="8450" max="8450" width="95.28515625" style="1014" customWidth="1"/>
    <col min="8451" max="8451" width="10.7109375" style="1014" customWidth="1"/>
    <col min="8452" max="8452" width="13.7109375" style="1014" customWidth="1"/>
    <col min="8453" max="8453" width="15.28515625" style="1014" customWidth="1"/>
    <col min="8454" max="8454" width="19.28515625" style="1014" customWidth="1"/>
    <col min="8455" max="8455" width="21.28515625" style="1014" customWidth="1"/>
    <col min="8456" max="8704" width="9.140625" style="1014"/>
    <col min="8705" max="8705" width="10.5703125" style="1014" customWidth="1"/>
    <col min="8706" max="8706" width="95.28515625" style="1014" customWidth="1"/>
    <col min="8707" max="8707" width="10.7109375" style="1014" customWidth="1"/>
    <col min="8708" max="8708" width="13.7109375" style="1014" customWidth="1"/>
    <col min="8709" max="8709" width="15.28515625" style="1014" customWidth="1"/>
    <col min="8710" max="8710" width="19.28515625" style="1014" customWidth="1"/>
    <col min="8711" max="8711" width="21.28515625" style="1014" customWidth="1"/>
    <col min="8712" max="8960" width="9.140625" style="1014"/>
    <col min="8961" max="8961" width="10.5703125" style="1014" customWidth="1"/>
    <col min="8962" max="8962" width="95.28515625" style="1014" customWidth="1"/>
    <col min="8963" max="8963" width="10.7109375" style="1014" customWidth="1"/>
    <col min="8964" max="8964" width="13.7109375" style="1014" customWidth="1"/>
    <col min="8965" max="8965" width="15.28515625" style="1014" customWidth="1"/>
    <col min="8966" max="8966" width="19.28515625" style="1014" customWidth="1"/>
    <col min="8967" max="8967" width="21.28515625" style="1014" customWidth="1"/>
    <col min="8968" max="9216" width="9.140625" style="1014"/>
    <col min="9217" max="9217" width="10.5703125" style="1014" customWidth="1"/>
    <col min="9218" max="9218" width="95.28515625" style="1014" customWidth="1"/>
    <col min="9219" max="9219" width="10.7109375" style="1014" customWidth="1"/>
    <col min="9220" max="9220" width="13.7109375" style="1014" customWidth="1"/>
    <col min="9221" max="9221" width="15.28515625" style="1014" customWidth="1"/>
    <col min="9222" max="9222" width="19.28515625" style="1014" customWidth="1"/>
    <col min="9223" max="9223" width="21.28515625" style="1014" customWidth="1"/>
    <col min="9224" max="9472" width="9.140625" style="1014"/>
    <col min="9473" max="9473" width="10.5703125" style="1014" customWidth="1"/>
    <col min="9474" max="9474" width="95.28515625" style="1014" customWidth="1"/>
    <col min="9475" max="9475" width="10.7109375" style="1014" customWidth="1"/>
    <col min="9476" max="9476" width="13.7109375" style="1014" customWidth="1"/>
    <col min="9477" max="9477" width="15.28515625" style="1014" customWidth="1"/>
    <col min="9478" max="9478" width="19.28515625" style="1014" customWidth="1"/>
    <col min="9479" max="9479" width="21.28515625" style="1014" customWidth="1"/>
    <col min="9480" max="9728" width="9.140625" style="1014"/>
    <col min="9729" max="9729" width="10.5703125" style="1014" customWidth="1"/>
    <col min="9730" max="9730" width="95.28515625" style="1014" customWidth="1"/>
    <col min="9731" max="9731" width="10.7109375" style="1014" customWidth="1"/>
    <col min="9732" max="9732" width="13.7109375" style="1014" customWidth="1"/>
    <col min="9733" max="9733" width="15.28515625" style="1014" customWidth="1"/>
    <col min="9734" max="9734" width="19.28515625" style="1014" customWidth="1"/>
    <col min="9735" max="9735" width="21.28515625" style="1014" customWidth="1"/>
    <col min="9736" max="9984" width="9.140625" style="1014"/>
    <col min="9985" max="9985" width="10.5703125" style="1014" customWidth="1"/>
    <col min="9986" max="9986" width="95.28515625" style="1014" customWidth="1"/>
    <col min="9987" max="9987" width="10.7109375" style="1014" customWidth="1"/>
    <col min="9988" max="9988" width="13.7109375" style="1014" customWidth="1"/>
    <col min="9989" max="9989" width="15.28515625" style="1014" customWidth="1"/>
    <col min="9990" max="9990" width="19.28515625" style="1014" customWidth="1"/>
    <col min="9991" max="9991" width="21.28515625" style="1014" customWidth="1"/>
    <col min="9992" max="10240" width="9.140625" style="1014"/>
    <col min="10241" max="10241" width="10.5703125" style="1014" customWidth="1"/>
    <col min="10242" max="10242" width="95.28515625" style="1014" customWidth="1"/>
    <col min="10243" max="10243" width="10.7109375" style="1014" customWidth="1"/>
    <col min="10244" max="10244" width="13.7109375" style="1014" customWidth="1"/>
    <col min="10245" max="10245" width="15.28515625" style="1014" customWidth="1"/>
    <col min="10246" max="10246" width="19.28515625" style="1014" customWidth="1"/>
    <col min="10247" max="10247" width="21.28515625" style="1014" customWidth="1"/>
    <col min="10248" max="10496" width="9.140625" style="1014"/>
    <col min="10497" max="10497" width="10.5703125" style="1014" customWidth="1"/>
    <col min="10498" max="10498" width="95.28515625" style="1014" customWidth="1"/>
    <col min="10499" max="10499" width="10.7109375" style="1014" customWidth="1"/>
    <col min="10500" max="10500" width="13.7109375" style="1014" customWidth="1"/>
    <col min="10501" max="10501" width="15.28515625" style="1014" customWidth="1"/>
    <col min="10502" max="10502" width="19.28515625" style="1014" customWidth="1"/>
    <col min="10503" max="10503" width="21.28515625" style="1014" customWidth="1"/>
    <col min="10504" max="10752" width="9.140625" style="1014"/>
    <col min="10753" max="10753" width="10.5703125" style="1014" customWidth="1"/>
    <col min="10754" max="10754" width="95.28515625" style="1014" customWidth="1"/>
    <col min="10755" max="10755" width="10.7109375" style="1014" customWidth="1"/>
    <col min="10756" max="10756" width="13.7109375" style="1014" customWidth="1"/>
    <col min="10757" max="10757" width="15.28515625" style="1014" customWidth="1"/>
    <col min="10758" max="10758" width="19.28515625" style="1014" customWidth="1"/>
    <col min="10759" max="10759" width="21.28515625" style="1014" customWidth="1"/>
    <col min="10760" max="11008" width="9.140625" style="1014"/>
    <col min="11009" max="11009" width="10.5703125" style="1014" customWidth="1"/>
    <col min="11010" max="11010" width="95.28515625" style="1014" customWidth="1"/>
    <col min="11011" max="11011" width="10.7109375" style="1014" customWidth="1"/>
    <col min="11012" max="11012" width="13.7109375" style="1014" customWidth="1"/>
    <col min="11013" max="11013" width="15.28515625" style="1014" customWidth="1"/>
    <col min="11014" max="11014" width="19.28515625" style="1014" customWidth="1"/>
    <col min="11015" max="11015" width="21.28515625" style="1014" customWidth="1"/>
    <col min="11016" max="11264" width="9.140625" style="1014"/>
    <col min="11265" max="11265" width="10.5703125" style="1014" customWidth="1"/>
    <col min="11266" max="11266" width="95.28515625" style="1014" customWidth="1"/>
    <col min="11267" max="11267" width="10.7109375" style="1014" customWidth="1"/>
    <col min="11268" max="11268" width="13.7109375" style="1014" customWidth="1"/>
    <col min="11269" max="11269" width="15.28515625" style="1014" customWidth="1"/>
    <col min="11270" max="11270" width="19.28515625" style="1014" customWidth="1"/>
    <col min="11271" max="11271" width="21.28515625" style="1014" customWidth="1"/>
    <col min="11272" max="11520" width="9.140625" style="1014"/>
    <col min="11521" max="11521" width="10.5703125" style="1014" customWidth="1"/>
    <col min="11522" max="11522" width="95.28515625" style="1014" customWidth="1"/>
    <col min="11523" max="11523" width="10.7109375" style="1014" customWidth="1"/>
    <col min="11524" max="11524" width="13.7109375" style="1014" customWidth="1"/>
    <col min="11525" max="11525" width="15.28515625" style="1014" customWidth="1"/>
    <col min="11526" max="11526" width="19.28515625" style="1014" customWidth="1"/>
    <col min="11527" max="11527" width="21.28515625" style="1014" customWidth="1"/>
    <col min="11528" max="11776" width="9.140625" style="1014"/>
    <col min="11777" max="11777" width="10.5703125" style="1014" customWidth="1"/>
    <col min="11778" max="11778" width="95.28515625" style="1014" customWidth="1"/>
    <col min="11779" max="11779" width="10.7109375" style="1014" customWidth="1"/>
    <col min="11780" max="11780" width="13.7109375" style="1014" customWidth="1"/>
    <col min="11781" max="11781" width="15.28515625" style="1014" customWidth="1"/>
    <col min="11782" max="11782" width="19.28515625" style="1014" customWidth="1"/>
    <col min="11783" max="11783" width="21.28515625" style="1014" customWidth="1"/>
    <col min="11784" max="12032" width="9.140625" style="1014"/>
    <col min="12033" max="12033" width="10.5703125" style="1014" customWidth="1"/>
    <col min="12034" max="12034" width="95.28515625" style="1014" customWidth="1"/>
    <col min="12035" max="12035" width="10.7109375" style="1014" customWidth="1"/>
    <col min="12036" max="12036" width="13.7109375" style="1014" customWidth="1"/>
    <col min="12037" max="12037" width="15.28515625" style="1014" customWidth="1"/>
    <col min="12038" max="12038" width="19.28515625" style="1014" customWidth="1"/>
    <col min="12039" max="12039" width="21.28515625" style="1014" customWidth="1"/>
    <col min="12040" max="12288" width="9.140625" style="1014"/>
    <col min="12289" max="12289" width="10.5703125" style="1014" customWidth="1"/>
    <col min="12290" max="12290" width="95.28515625" style="1014" customWidth="1"/>
    <col min="12291" max="12291" width="10.7109375" style="1014" customWidth="1"/>
    <col min="12292" max="12292" width="13.7109375" style="1014" customWidth="1"/>
    <col min="12293" max="12293" width="15.28515625" style="1014" customWidth="1"/>
    <col min="12294" max="12294" width="19.28515625" style="1014" customWidth="1"/>
    <col min="12295" max="12295" width="21.28515625" style="1014" customWidth="1"/>
    <col min="12296" max="12544" width="9.140625" style="1014"/>
    <col min="12545" max="12545" width="10.5703125" style="1014" customWidth="1"/>
    <col min="12546" max="12546" width="95.28515625" style="1014" customWidth="1"/>
    <col min="12547" max="12547" width="10.7109375" style="1014" customWidth="1"/>
    <col min="12548" max="12548" width="13.7109375" style="1014" customWidth="1"/>
    <col min="12549" max="12549" width="15.28515625" style="1014" customWidth="1"/>
    <col min="12550" max="12550" width="19.28515625" style="1014" customWidth="1"/>
    <col min="12551" max="12551" width="21.28515625" style="1014" customWidth="1"/>
    <col min="12552" max="12800" width="9.140625" style="1014"/>
    <col min="12801" max="12801" width="10.5703125" style="1014" customWidth="1"/>
    <col min="12802" max="12802" width="95.28515625" style="1014" customWidth="1"/>
    <col min="12803" max="12803" width="10.7109375" style="1014" customWidth="1"/>
    <col min="12804" max="12804" width="13.7109375" style="1014" customWidth="1"/>
    <col min="12805" max="12805" width="15.28515625" style="1014" customWidth="1"/>
    <col min="12806" max="12806" width="19.28515625" style="1014" customWidth="1"/>
    <col min="12807" max="12807" width="21.28515625" style="1014" customWidth="1"/>
    <col min="12808" max="13056" width="9.140625" style="1014"/>
    <col min="13057" max="13057" width="10.5703125" style="1014" customWidth="1"/>
    <col min="13058" max="13058" width="95.28515625" style="1014" customWidth="1"/>
    <col min="13059" max="13059" width="10.7109375" style="1014" customWidth="1"/>
    <col min="13060" max="13060" width="13.7109375" style="1014" customWidth="1"/>
    <col min="13061" max="13061" width="15.28515625" style="1014" customWidth="1"/>
    <col min="13062" max="13062" width="19.28515625" style="1014" customWidth="1"/>
    <col min="13063" max="13063" width="21.28515625" style="1014" customWidth="1"/>
    <col min="13064" max="13312" width="9.140625" style="1014"/>
    <col min="13313" max="13313" width="10.5703125" style="1014" customWidth="1"/>
    <col min="13314" max="13314" width="95.28515625" style="1014" customWidth="1"/>
    <col min="13315" max="13315" width="10.7109375" style="1014" customWidth="1"/>
    <col min="13316" max="13316" width="13.7109375" style="1014" customWidth="1"/>
    <col min="13317" max="13317" width="15.28515625" style="1014" customWidth="1"/>
    <col min="13318" max="13318" width="19.28515625" style="1014" customWidth="1"/>
    <col min="13319" max="13319" width="21.28515625" style="1014" customWidth="1"/>
    <col min="13320" max="13568" width="9.140625" style="1014"/>
    <col min="13569" max="13569" width="10.5703125" style="1014" customWidth="1"/>
    <col min="13570" max="13570" width="95.28515625" style="1014" customWidth="1"/>
    <col min="13571" max="13571" width="10.7109375" style="1014" customWidth="1"/>
    <col min="13572" max="13572" width="13.7109375" style="1014" customWidth="1"/>
    <col min="13573" max="13573" width="15.28515625" style="1014" customWidth="1"/>
    <col min="13574" max="13574" width="19.28515625" style="1014" customWidth="1"/>
    <col min="13575" max="13575" width="21.28515625" style="1014" customWidth="1"/>
    <col min="13576" max="13824" width="9.140625" style="1014"/>
    <col min="13825" max="13825" width="10.5703125" style="1014" customWidth="1"/>
    <col min="13826" max="13826" width="95.28515625" style="1014" customWidth="1"/>
    <col min="13827" max="13827" width="10.7109375" style="1014" customWidth="1"/>
    <col min="13828" max="13828" width="13.7109375" style="1014" customWidth="1"/>
    <col min="13829" max="13829" width="15.28515625" style="1014" customWidth="1"/>
    <col min="13830" max="13830" width="19.28515625" style="1014" customWidth="1"/>
    <col min="13831" max="13831" width="21.28515625" style="1014" customWidth="1"/>
    <col min="13832" max="14080" width="9.140625" style="1014"/>
    <col min="14081" max="14081" width="10.5703125" style="1014" customWidth="1"/>
    <col min="14082" max="14082" width="95.28515625" style="1014" customWidth="1"/>
    <col min="14083" max="14083" width="10.7109375" style="1014" customWidth="1"/>
    <col min="14084" max="14084" width="13.7109375" style="1014" customWidth="1"/>
    <col min="14085" max="14085" width="15.28515625" style="1014" customWidth="1"/>
    <col min="14086" max="14086" width="19.28515625" style="1014" customWidth="1"/>
    <col min="14087" max="14087" width="21.28515625" style="1014" customWidth="1"/>
    <col min="14088" max="14336" width="9.140625" style="1014"/>
    <col min="14337" max="14337" width="10.5703125" style="1014" customWidth="1"/>
    <col min="14338" max="14338" width="95.28515625" style="1014" customWidth="1"/>
    <col min="14339" max="14339" width="10.7109375" style="1014" customWidth="1"/>
    <col min="14340" max="14340" width="13.7109375" style="1014" customWidth="1"/>
    <col min="14341" max="14341" width="15.28515625" style="1014" customWidth="1"/>
    <col min="14342" max="14342" width="19.28515625" style="1014" customWidth="1"/>
    <col min="14343" max="14343" width="21.28515625" style="1014" customWidth="1"/>
    <col min="14344" max="14592" width="9.140625" style="1014"/>
    <col min="14593" max="14593" width="10.5703125" style="1014" customWidth="1"/>
    <col min="14594" max="14594" width="95.28515625" style="1014" customWidth="1"/>
    <col min="14595" max="14595" width="10.7109375" style="1014" customWidth="1"/>
    <col min="14596" max="14596" width="13.7109375" style="1014" customWidth="1"/>
    <col min="14597" max="14597" width="15.28515625" style="1014" customWidth="1"/>
    <col min="14598" max="14598" width="19.28515625" style="1014" customWidth="1"/>
    <col min="14599" max="14599" width="21.28515625" style="1014" customWidth="1"/>
    <col min="14600" max="14848" width="9.140625" style="1014"/>
    <col min="14849" max="14849" width="10.5703125" style="1014" customWidth="1"/>
    <col min="14850" max="14850" width="95.28515625" style="1014" customWidth="1"/>
    <col min="14851" max="14851" width="10.7109375" style="1014" customWidth="1"/>
    <col min="14852" max="14852" width="13.7109375" style="1014" customWidth="1"/>
    <col min="14853" max="14853" width="15.28515625" style="1014" customWidth="1"/>
    <col min="14854" max="14854" width="19.28515625" style="1014" customWidth="1"/>
    <col min="14855" max="14855" width="21.28515625" style="1014" customWidth="1"/>
    <col min="14856" max="15104" width="9.140625" style="1014"/>
    <col min="15105" max="15105" width="10.5703125" style="1014" customWidth="1"/>
    <col min="15106" max="15106" width="95.28515625" style="1014" customWidth="1"/>
    <col min="15107" max="15107" width="10.7109375" style="1014" customWidth="1"/>
    <col min="15108" max="15108" width="13.7109375" style="1014" customWidth="1"/>
    <col min="15109" max="15109" width="15.28515625" style="1014" customWidth="1"/>
    <col min="15110" max="15110" width="19.28515625" style="1014" customWidth="1"/>
    <col min="15111" max="15111" width="21.28515625" style="1014" customWidth="1"/>
    <col min="15112" max="15360" width="9.140625" style="1014"/>
    <col min="15361" max="15361" width="10.5703125" style="1014" customWidth="1"/>
    <col min="15362" max="15362" width="95.28515625" style="1014" customWidth="1"/>
    <col min="15363" max="15363" width="10.7109375" style="1014" customWidth="1"/>
    <col min="15364" max="15364" width="13.7109375" style="1014" customWidth="1"/>
    <col min="15365" max="15365" width="15.28515625" style="1014" customWidth="1"/>
    <col min="15366" max="15366" width="19.28515625" style="1014" customWidth="1"/>
    <col min="15367" max="15367" width="21.28515625" style="1014" customWidth="1"/>
    <col min="15368" max="15616" width="9.140625" style="1014"/>
    <col min="15617" max="15617" width="10.5703125" style="1014" customWidth="1"/>
    <col min="15618" max="15618" width="95.28515625" style="1014" customWidth="1"/>
    <col min="15619" max="15619" width="10.7109375" style="1014" customWidth="1"/>
    <col min="15620" max="15620" width="13.7109375" style="1014" customWidth="1"/>
    <col min="15621" max="15621" width="15.28515625" style="1014" customWidth="1"/>
    <col min="15622" max="15622" width="19.28515625" style="1014" customWidth="1"/>
    <col min="15623" max="15623" width="21.28515625" style="1014" customWidth="1"/>
    <col min="15624" max="15872" width="9.140625" style="1014"/>
    <col min="15873" max="15873" width="10.5703125" style="1014" customWidth="1"/>
    <col min="15874" max="15874" width="95.28515625" style="1014" customWidth="1"/>
    <col min="15875" max="15875" width="10.7109375" style="1014" customWidth="1"/>
    <col min="15876" max="15876" width="13.7109375" style="1014" customWidth="1"/>
    <col min="15877" max="15877" width="15.28515625" style="1014" customWidth="1"/>
    <col min="15878" max="15878" width="19.28515625" style="1014" customWidth="1"/>
    <col min="15879" max="15879" width="21.28515625" style="1014" customWidth="1"/>
    <col min="15880" max="16128" width="9.140625" style="1014"/>
    <col min="16129" max="16129" width="10.5703125" style="1014" customWidth="1"/>
    <col min="16130" max="16130" width="95.28515625" style="1014" customWidth="1"/>
    <col min="16131" max="16131" width="10.7109375" style="1014" customWidth="1"/>
    <col min="16132" max="16132" width="13.7109375" style="1014" customWidth="1"/>
    <col min="16133" max="16133" width="15.28515625" style="1014" customWidth="1"/>
    <col min="16134" max="16134" width="19.28515625" style="1014" customWidth="1"/>
    <col min="16135" max="16135" width="21.28515625" style="1014" customWidth="1"/>
    <col min="16136" max="16384" width="9.140625" style="1014"/>
  </cols>
  <sheetData>
    <row r="1" spans="1:6" ht="28.5" customHeight="1">
      <c r="A1" s="1012"/>
      <c r="B1" s="1012" t="s">
        <v>1491</v>
      </c>
      <c r="C1" s="1013"/>
      <c r="D1" s="1013"/>
      <c r="E1" s="1013"/>
      <c r="F1" s="1013"/>
    </row>
    <row r="2" spans="1:6" ht="27" customHeight="1">
      <c r="A2" s="1015"/>
      <c r="B2" s="1015" t="s">
        <v>1492</v>
      </c>
      <c r="C2" s="1013"/>
      <c r="D2" s="1013"/>
      <c r="E2" s="1013"/>
      <c r="F2" s="1013"/>
    </row>
    <row r="3" spans="1:6" ht="24.75" customHeight="1">
      <c r="A3" s="1016"/>
      <c r="B3" s="1016" t="s">
        <v>1493</v>
      </c>
      <c r="C3" s="1013"/>
      <c r="D3" s="1013"/>
      <c r="E3" s="1013"/>
      <c r="F3" s="1013"/>
    </row>
    <row r="4" spans="1:6" ht="24.95" customHeight="1">
      <c r="A4" s="1015"/>
      <c r="B4" s="1015" t="s">
        <v>1494</v>
      </c>
      <c r="C4" s="1017"/>
      <c r="D4" s="1017"/>
      <c r="F4" s="1019"/>
    </row>
    <row r="5" spans="1:6" ht="24.95" customHeight="1">
      <c r="A5" s="1015"/>
      <c r="B5" s="1015" t="s">
        <v>1495</v>
      </c>
      <c r="C5" s="1017"/>
      <c r="D5" s="1017"/>
      <c r="F5" s="1019"/>
    </row>
    <row r="6" spans="1:6" ht="24.95" customHeight="1">
      <c r="A6" s="1012"/>
      <c r="B6" s="1012" t="s">
        <v>1496</v>
      </c>
      <c r="C6" s="1017"/>
      <c r="D6" s="1017"/>
      <c r="F6" s="1019"/>
    </row>
    <row r="7" spans="1:6" s="1024" customFormat="1" ht="46.5" customHeight="1">
      <c r="A7" s="1020" t="s">
        <v>0</v>
      </c>
      <c r="B7" s="1020" t="s">
        <v>592</v>
      </c>
      <c r="C7" s="1021" t="s">
        <v>325</v>
      </c>
      <c r="D7" s="1021" t="s">
        <v>326</v>
      </c>
      <c r="E7" s="1022" t="s">
        <v>594</v>
      </c>
      <c r="F7" s="1023" t="s">
        <v>595</v>
      </c>
    </row>
    <row r="8" spans="1:6" s="1024" customFormat="1" ht="30.75" customHeight="1">
      <c r="A8" s="1025"/>
      <c r="B8" s="1026"/>
      <c r="C8" s="1027"/>
      <c r="D8" s="1027"/>
      <c r="E8" s="1028"/>
      <c r="F8" s="1028"/>
    </row>
    <row r="9" spans="1:6" s="1024" customFormat="1" ht="33.75" hidden="1" customHeight="1">
      <c r="A9" s="1025"/>
      <c r="B9" s="1026"/>
      <c r="C9" s="1027"/>
      <c r="D9" s="1027"/>
      <c r="E9" s="1028"/>
      <c r="F9" s="1028"/>
    </row>
    <row r="10" spans="1:6" s="1024" customFormat="1" ht="30.75" hidden="1" customHeight="1">
      <c r="A10" s="1025"/>
      <c r="B10" s="1029"/>
      <c r="C10" s="1027"/>
      <c r="D10" s="1027"/>
      <c r="E10" s="1028"/>
      <c r="F10" s="1028"/>
    </row>
    <row r="11" spans="1:6" ht="28.5" hidden="1" customHeight="1">
      <c r="A11" s="1030"/>
      <c r="B11" s="1031"/>
      <c r="C11" s="1032"/>
      <c r="D11" s="1033"/>
      <c r="E11" s="1034"/>
    </row>
    <row r="12" spans="1:6" ht="18.75" hidden="1" customHeight="1">
      <c r="A12" s="1030"/>
      <c r="B12" s="1036"/>
      <c r="C12" s="1032"/>
      <c r="D12" s="1033"/>
      <c r="E12" s="1034"/>
    </row>
    <row r="13" spans="1:6" ht="20.25" hidden="1" customHeight="1">
      <c r="A13" s="1030"/>
      <c r="B13" s="1036"/>
      <c r="C13" s="1032"/>
      <c r="D13" s="1033"/>
      <c r="E13" s="1034"/>
    </row>
    <row r="14" spans="1:6" ht="162" hidden="1" customHeight="1">
      <c r="A14" s="1030"/>
      <c r="B14" s="1037"/>
      <c r="C14" s="1032"/>
      <c r="D14" s="1033"/>
      <c r="E14" s="1034"/>
    </row>
    <row r="15" spans="1:6" ht="24.75" hidden="1" customHeight="1">
      <c r="A15" s="1030"/>
      <c r="B15" s="1036"/>
      <c r="C15" s="1032"/>
      <c r="D15" s="1033"/>
      <c r="E15" s="1034"/>
    </row>
    <row r="16" spans="1:6" ht="48" hidden="1" customHeight="1">
      <c r="A16" s="1030"/>
      <c r="B16" s="1037"/>
      <c r="C16" s="1032"/>
      <c r="D16" s="1033"/>
      <c r="E16" s="1034"/>
    </row>
    <row r="17" spans="1:7" ht="24" hidden="1" customHeight="1">
      <c r="A17" s="1030"/>
      <c r="B17" s="1037"/>
      <c r="C17" s="1032"/>
      <c r="D17" s="1033"/>
      <c r="E17" s="1034"/>
    </row>
    <row r="18" spans="1:7" ht="30" hidden="1" customHeight="1">
      <c r="A18" s="880"/>
      <c r="B18" s="1037"/>
      <c r="C18" s="1032"/>
      <c r="D18" s="1033"/>
      <c r="E18" s="1034"/>
    </row>
    <row r="19" spans="1:7" s="1044" customFormat="1" ht="32.25" hidden="1" customHeight="1">
      <c r="A19" s="1038"/>
      <c r="B19" s="1039"/>
      <c r="C19" s="1040"/>
      <c r="D19" s="1041"/>
      <c r="E19" s="1042"/>
      <c r="F19" s="1043"/>
    </row>
    <row r="20" spans="1:7" s="1044" customFormat="1" ht="16.5" hidden="1" customHeight="1">
      <c r="A20" s="880"/>
      <c r="B20" s="1039"/>
      <c r="C20" s="1040"/>
      <c r="D20" s="1041"/>
      <c r="E20" s="1042"/>
      <c r="F20" s="1043"/>
    </row>
    <row r="21" spans="1:7" s="1044" customFormat="1" ht="24" hidden="1" customHeight="1">
      <c r="A21" s="880"/>
      <c r="B21" s="1039"/>
      <c r="C21" s="1040"/>
      <c r="D21" s="1041"/>
      <c r="E21" s="1042"/>
      <c r="F21" s="1043"/>
      <c r="G21" s="1042"/>
    </row>
    <row r="22" spans="1:7" s="1044" customFormat="1" ht="88.5" hidden="1" customHeight="1">
      <c r="A22" s="880"/>
      <c r="B22" s="1039"/>
      <c r="C22" s="1040"/>
      <c r="D22" s="1041"/>
      <c r="E22" s="1042"/>
      <c r="F22" s="1043"/>
    </row>
    <row r="23" spans="1:7" s="1044" customFormat="1" ht="24" hidden="1" customHeight="1">
      <c r="A23" s="880"/>
      <c r="B23" s="1039"/>
      <c r="C23" s="1040"/>
      <c r="D23" s="1041"/>
      <c r="E23" s="1042"/>
      <c r="F23" s="1043"/>
    </row>
    <row r="24" spans="1:7" s="1044" customFormat="1" ht="65.25" hidden="1" customHeight="1">
      <c r="A24" s="1045"/>
      <c r="B24" s="1039"/>
      <c r="C24" s="1040"/>
      <c r="D24" s="1041"/>
      <c r="E24" s="1042"/>
      <c r="F24" s="1043"/>
    </row>
    <row r="25" spans="1:7" ht="24" hidden="1" customHeight="1">
      <c r="A25" s="1045"/>
      <c r="B25" s="1039"/>
      <c r="C25" s="1032"/>
      <c r="D25" s="1033"/>
      <c r="E25" s="1034"/>
    </row>
    <row r="26" spans="1:7" ht="84.75" hidden="1" customHeight="1">
      <c r="A26" s="1045"/>
      <c r="B26" s="1039"/>
      <c r="C26" s="1032"/>
      <c r="D26" s="1033"/>
      <c r="E26" s="1034"/>
    </row>
    <row r="27" spans="1:7" ht="25.5" hidden="1" customHeight="1">
      <c r="A27" s="1045"/>
      <c r="B27" s="1039"/>
      <c r="C27" s="1032"/>
      <c r="D27" s="1033"/>
      <c r="E27" s="1034"/>
    </row>
    <row r="28" spans="1:7" ht="129.75" hidden="1" customHeight="1">
      <c r="A28" s="1045"/>
      <c r="B28" s="1039"/>
      <c r="C28" s="1032"/>
      <c r="D28" s="1033"/>
      <c r="E28" s="1034"/>
    </row>
    <row r="29" spans="1:7" ht="19.5" hidden="1" customHeight="1">
      <c r="A29" s="1045"/>
      <c r="B29" s="1039"/>
      <c r="C29" s="1032"/>
      <c r="D29" s="1033"/>
      <c r="E29" s="1034"/>
    </row>
    <row r="30" spans="1:7" ht="136.5" hidden="1" customHeight="1">
      <c r="A30" s="1045"/>
      <c r="B30" s="1039"/>
      <c r="C30" s="1032"/>
      <c r="D30" s="1033"/>
      <c r="E30" s="1034"/>
    </row>
    <row r="31" spans="1:7" ht="25.5" hidden="1" customHeight="1">
      <c r="A31" s="1045"/>
      <c r="B31" s="1039"/>
      <c r="C31" s="1032"/>
      <c r="D31" s="1033"/>
      <c r="E31" s="1034"/>
    </row>
    <row r="32" spans="1:7" ht="87" hidden="1" customHeight="1">
      <c r="A32" s="1045"/>
      <c r="B32" s="1039"/>
      <c r="C32" s="1032"/>
      <c r="D32" s="1033"/>
      <c r="E32" s="1034"/>
    </row>
    <row r="33" spans="1:5" ht="26.25" hidden="1" customHeight="1">
      <c r="A33" s="1045"/>
      <c r="B33" s="1039"/>
      <c r="C33" s="1032"/>
      <c r="D33" s="1033"/>
      <c r="E33" s="1034"/>
    </row>
    <row r="34" spans="1:5" ht="67.5" hidden="1" customHeight="1">
      <c r="A34" s="1045"/>
      <c r="B34" s="1039"/>
      <c r="C34" s="1032"/>
      <c r="D34" s="1033"/>
      <c r="E34" s="1034"/>
    </row>
    <row r="35" spans="1:5" ht="26.25" hidden="1" customHeight="1">
      <c r="A35" s="1045"/>
      <c r="B35" s="1039"/>
      <c r="C35" s="1032"/>
      <c r="D35" s="1033"/>
      <c r="E35" s="1034"/>
    </row>
    <row r="36" spans="1:5" ht="161.25" hidden="1" customHeight="1">
      <c r="A36" s="1045"/>
      <c r="B36" s="1039"/>
      <c r="C36" s="1032"/>
      <c r="D36" s="1033"/>
      <c r="E36" s="1034"/>
    </row>
    <row r="37" spans="1:5" ht="64.5" hidden="1" customHeight="1">
      <c r="A37" s="1045"/>
      <c r="B37" s="1039"/>
      <c r="C37" s="1032"/>
      <c r="D37" s="1033"/>
      <c r="E37" s="1034"/>
    </row>
    <row r="38" spans="1:5" ht="24.75" hidden="1" customHeight="1">
      <c r="A38" s="1045"/>
      <c r="B38" s="1039"/>
      <c r="C38" s="1032"/>
      <c r="D38" s="1033"/>
      <c r="E38" s="1034"/>
    </row>
    <row r="39" spans="1:5" ht="26.25" hidden="1" customHeight="1">
      <c r="A39" s="1045"/>
      <c r="B39" s="1039"/>
      <c r="C39" s="1032"/>
      <c r="D39" s="1033"/>
      <c r="E39" s="1034"/>
    </row>
    <row r="40" spans="1:5" ht="26.25" hidden="1" customHeight="1">
      <c r="A40" s="1045"/>
      <c r="B40" s="1039"/>
      <c r="C40" s="1032"/>
      <c r="D40" s="1033"/>
      <c r="E40" s="1034"/>
    </row>
    <row r="41" spans="1:5" ht="90" hidden="1" customHeight="1">
      <c r="A41" s="1045"/>
      <c r="C41" s="1032"/>
      <c r="D41" s="1033"/>
      <c r="E41" s="1034"/>
    </row>
    <row r="42" spans="1:5" ht="24" hidden="1" customHeight="1">
      <c r="A42" s="1045"/>
      <c r="B42" s="1039"/>
      <c r="C42" s="1032"/>
      <c r="D42" s="1033"/>
      <c r="E42" s="1034"/>
    </row>
    <row r="43" spans="1:5" ht="22.5" hidden="1" customHeight="1">
      <c r="A43" s="1045"/>
      <c r="B43" s="1039"/>
      <c r="C43" s="1032"/>
      <c r="D43" s="1033"/>
      <c r="E43" s="1034"/>
    </row>
    <row r="44" spans="1:5" ht="24.75" hidden="1" customHeight="1">
      <c r="A44" s="1045"/>
      <c r="C44" s="1032"/>
      <c r="D44" s="1033"/>
      <c r="E44" s="1034"/>
    </row>
    <row r="45" spans="1:5" ht="24.75" hidden="1" customHeight="1">
      <c r="A45" s="1045"/>
      <c r="C45" s="1032"/>
      <c r="D45" s="1033"/>
      <c r="E45" s="1034"/>
    </row>
    <row r="46" spans="1:5" ht="63.75" hidden="1" customHeight="1">
      <c r="A46" s="1045"/>
      <c r="C46" s="1032"/>
      <c r="D46" s="1033"/>
      <c r="E46" s="1034"/>
    </row>
    <row r="47" spans="1:5" ht="24.75" hidden="1" customHeight="1">
      <c r="A47" s="1045"/>
      <c r="C47" s="1032"/>
      <c r="D47" s="1033"/>
      <c r="E47" s="1034"/>
    </row>
    <row r="48" spans="1:5" ht="84.75" hidden="1" customHeight="1">
      <c r="A48" s="1045"/>
      <c r="C48" s="1032"/>
      <c r="D48" s="1033"/>
      <c r="E48" s="1034"/>
    </row>
    <row r="49" spans="1:5" ht="24.75" hidden="1" customHeight="1">
      <c r="A49" s="1045"/>
      <c r="C49" s="1032"/>
      <c r="D49" s="1033"/>
      <c r="E49" s="1034"/>
    </row>
    <row r="50" spans="1:5" ht="63" hidden="1" customHeight="1">
      <c r="A50" s="1045"/>
      <c r="C50" s="1032"/>
      <c r="D50" s="1033"/>
      <c r="E50" s="1034"/>
    </row>
    <row r="51" spans="1:5" ht="24" hidden="1" customHeight="1">
      <c r="A51" s="1045"/>
      <c r="C51" s="1032"/>
      <c r="D51" s="1033"/>
      <c r="E51" s="1047"/>
    </row>
    <row r="52" spans="1:5" ht="76.5" hidden="1" customHeight="1">
      <c r="A52" s="1045"/>
      <c r="D52" s="1033"/>
      <c r="E52" s="1047"/>
    </row>
    <row r="53" spans="1:5" s="1017" customFormat="1" ht="27" hidden="1" customHeight="1">
      <c r="A53" s="1048"/>
      <c r="B53" s="1031"/>
      <c r="C53" s="1032"/>
      <c r="D53" s="1033"/>
    </row>
    <row r="54" spans="1:5" s="1017" customFormat="1" ht="0.75" hidden="1" customHeight="1">
      <c r="A54" s="1048"/>
      <c r="B54" s="1046"/>
      <c r="C54" s="1032"/>
      <c r="D54" s="1033"/>
    </row>
    <row r="55" spans="1:5" s="1017" customFormat="1" ht="24.75" hidden="1" customHeight="1">
      <c r="A55" s="1048"/>
      <c r="B55" s="1031"/>
      <c r="C55" s="1032"/>
      <c r="D55" s="1033"/>
    </row>
    <row r="56" spans="1:5" s="1017" customFormat="1" ht="24.75" hidden="1" customHeight="1">
      <c r="A56" s="1048"/>
      <c r="B56" s="1031"/>
      <c r="C56" s="1032"/>
      <c r="D56" s="1033"/>
    </row>
    <row r="57" spans="1:5" s="1017" customFormat="1" ht="84" hidden="1" customHeight="1">
      <c r="A57" s="1045"/>
      <c r="B57" s="1046"/>
      <c r="D57" s="1049"/>
    </row>
    <row r="58" spans="1:5" s="1017" customFormat="1" ht="24.75" hidden="1" customHeight="1">
      <c r="A58" s="1048"/>
      <c r="B58" s="1031"/>
      <c r="C58" s="1032"/>
      <c r="D58" s="1033"/>
    </row>
    <row r="59" spans="1:5" ht="42.75" hidden="1" customHeight="1">
      <c r="A59" s="1045"/>
      <c r="D59" s="1033"/>
      <c r="E59" s="1047"/>
    </row>
    <row r="60" spans="1:5" ht="24.75" hidden="1" customHeight="1">
      <c r="A60" s="1045"/>
      <c r="C60" s="1032"/>
      <c r="D60" s="1033"/>
      <c r="E60" s="1047"/>
    </row>
    <row r="61" spans="1:5" ht="103.5" hidden="1" customHeight="1">
      <c r="A61" s="1045"/>
      <c r="C61" s="1032"/>
      <c r="D61" s="1033"/>
      <c r="E61" s="1047"/>
    </row>
    <row r="62" spans="1:5" ht="25.5" hidden="1" customHeight="1">
      <c r="A62" s="1045"/>
      <c r="C62" s="1032"/>
      <c r="D62" s="1033"/>
      <c r="E62" s="1047"/>
    </row>
    <row r="63" spans="1:5" ht="49.5" hidden="1" customHeight="1">
      <c r="A63" s="1045"/>
      <c r="C63" s="1032"/>
      <c r="D63" s="1033"/>
      <c r="E63" s="1047"/>
    </row>
    <row r="64" spans="1:5" ht="24" hidden="1" customHeight="1">
      <c r="A64" s="1045"/>
      <c r="C64" s="1032"/>
      <c r="D64" s="1033"/>
      <c r="E64" s="1047"/>
    </row>
    <row r="65" spans="1:6" ht="128.25" hidden="1" customHeight="1">
      <c r="A65" s="1045"/>
      <c r="C65" s="1032"/>
      <c r="D65" s="1033"/>
      <c r="E65" s="1047"/>
    </row>
    <row r="66" spans="1:6" ht="26.25" hidden="1" customHeight="1">
      <c r="A66" s="1045"/>
      <c r="C66" s="1032"/>
      <c r="D66" s="1033"/>
      <c r="E66" s="1047"/>
    </row>
    <row r="67" spans="1:6" ht="84.75" hidden="1" customHeight="1">
      <c r="A67" s="1045"/>
      <c r="C67" s="1032"/>
      <c r="D67" s="1033"/>
      <c r="E67" s="1047"/>
    </row>
    <row r="68" spans="1:6" ht="26.25" hidden="1" customHeight="1">
      <c r="A68" s="1045"/>
      <c r="C68" s="1032"/>
      <c r="D68" s="1033"/>
      <c r="E68" s="1047"/>
    </row>
    <row r="69" spans="1:6" ht="61.5" hidden="1" customHeight="1">
      <c r="A69" s="1045"/>
      <c r="C69" s="1032"/>
      <c r="D69" s="1033"/>
      <c r="E69" s="1047"/>
    </row>
    <row r="70" spans="1:6" ht="26.25" hidden="1" customHeight="1">
      <c r="A70" s="1045"/>
      <c r="C70" s="1032"/>
      <c r="D70" s="1033"/>
      <c r="E70" s="1047"/>
    </row>
    <row r="71" spans="1:6" ht="25.5" hidden="1" customHeight="1">
      <c r="A71" s="1045"/>
      <c r="E71" s="1047"/>
    </row>
    <row r="72" spans="1:6" ht="175.5" hidden="1" customHeight="1">
      <c r="A72" s="1045"/>
      <c r="E72" s="1047"/>
    </row>
    <row r="73" spans="1:6" ht="27.75" hidden="1" customHeight="1">
      <c r="A73" s="1045"/>
      <c r="C73" s="1032"/>
      <c r="D73" s="1033"/>
      <c r="E73" s="1047"/>
    </row>
    <row r="74" spans="1:6" ht="24.75" hidden="1" customHeight="1">
      <c r="A74" s="1045"/>
      <c r="B74" s="1031"/>
      <c r="C74" s="1050"/>
      <c r="D74" s="1033"/>
      <c r="E74" s="1047"/>
      <c r="F74" s="1047"/>
    </row>
    <row r="75" spans="1:6" ht="22.5" hidden="1" customHeight="1">
      <c r="A75" s="1045"/>
      <c r="C75" s="1032"/>
      <c r="D75" s="1033"/>
      <c r="E75" s="1047"/>
    </row>
    <row r="76" spans="1:6" ht="24.75" hidden="1" customHeight="1">
      <c r="A76" s="1030"/>
      <c r="B76" s="1036"/>
      <c r="C76" s="1032"/>
      <c r="D76" s="1033"/>
      <c r="E76" s="1047"/>
    </row>
    <row r="77" spans="1:6" ht="15.75" hidden="1" customHeight="1">
      <c r="A77" s="1051"/>
      <c r="C77" s="1032"/>
      <c r="D77" s="1033"/>
      <c r="E77" s="1035"/>
      <c r="F77" s="1043"/>
    </row>
    <row r="78" spans="1:6" ht="44.25" hidden="1" customHeight="1">
      <c r="A78" s="1045"/>
      <c r="C78" s="1032"/>
      <c r="E78" s="1047"/>
      <c r="F78" s="1043"/>
    </row>
    <row r="79" spans="1:6" ht="21.75" hidden="1" customHeight="1">
      <c r="A79" s="1045"/>
      <c r="C79" s="1032"/>
      <c r="E79" s="1047"/>
    </row>
    <row r="80" spans="1:6" ht="30" hidden="1" customHeight="1">
      <c r="A80" s="1045"/>
      <c r="C80" s="1032"/>
      <c r="E80" s="1047"/>
    </row>
    <row r="81" spans="1:7" ht="43.5" hidden="1" customHeight="1">
      <c r="A81" s="1051"/>
      <c r="E81" s="1052"/>
      <c r="F81" s="1053"/>
    </row>
    <row r="82" spans="1:7" ht="22.5" hidden="1" customHeight="1">
      <c r="A82" s="1051"/>
      <c r="E82" s="1052"/>
      <c r="F82" s="1053"/>
      <c r="G82" s="1054"/>
    </row>
    <row r="83" spans="1:7" ht="63.75" hidden="1" customHeight="1">
      <c r="A83" s="1045"/>
      <c r="C83" s="1032"/>
      <c r="E83" s="1052"/>
      <c r="F83" s="1043"/>
      <c r="G83" s="1047"/>
    </row>
    <row r="84" spans="1:7" ht="24" hidden="1" customHeight="1">
      <c r="A84" s="1045"/>
      <c r="C84" s="1032"/>
      <c r="E84" s="1052"/>
      <c r="F84" s="1053"/>
      <c r="G84" s="1047"/>
    </row>
    <row r="85" spans="1:7" ht="63.75" hidden="1" customHeight="1">
      <c r="A85" s="1045"/>
      <c r="C85" s="1032"/>
      <c r="E85" s="1052"/>
      <c r="F85" s="1053"/>
      <c r="G85" s="1047"/>
    </row>
    <row r="86" spans="1:7" ht="23.25" hidden="1" customHeight="1">
      <c r="A86" s="1045"/>
      <c r="C86" s="1032"/>
      <c r="E86" s="1052"/>
      <c r="F86" s="1053"/>
      <c r="G86" s="1047"/>
    </row>
    <row r="87" spans="1:7" ht="62.25" hidden="1" customHeight="1">
      <c r="A87" s="1045"/>
      <c r="C87" s="1032"/>
      <c r="E87" s="1052"/>
      <c r="F87" s="1053"/>
      <c r="G87" s="1047"/>
    </row>
    <row r="88" spans="1:7" ht="23.25" hidden="1" customHeight="1">
      <c r="A88" s="1045"/>
      <c r="C88" s="1032"/>
      <c r="E88" s="1052"/>
      <c r="F88" s="1053"/>
      <c r="G88" s="1047"/>
    </row>
    <row r="89" spans="1:7" ht="39.75" hidden="1" customHeight="1">
      <c r="A89" s="1045"/>
      <c r="C89" s="1032"/>
      <c r="E89" s="1052"/>
      <c r="F89" s="1053"/>
      <c r="G89" s="1047"/>
    </row>
    <row r="90" spans="1:7" ht="39.75" hidden="1" customHeight="1">
      <c r="A90" s="1045"/>
      <c r="C90" s="1032"/>
      <c r="E90" s="1052"/>
      <c r="F90" s="1053"/>
      <c r="G90" s="1047"/>
    </row>
    <row r="91" spans="1:7" ht="42" hidden="1" customHeight="1">
      <c r="A91" s="1051"/>
      <c r="C91" s="1032"/>
      <c r="E91" s="1052"/>
      <c r="F91" s="1043"/>
      <c r="G91" s="1047"/>
    </row>
    <row r="92" spans="1:7" ht="21.75" hidden="1" customHeight="1">
      <c r="A92" s="1051"/>
      <c r="C92" s="1032"/>
      <c r="E92" s="1052"/>
      <c r="F92" s="1053"/>
      <c r="G92" s="1047"/>
    </row>
    <row r="93" spans="1:7" ht="63.75" hidden="1" customHeight="1">
      <c r="A93" s="1051"/>
      <c r="C93" s="1032"/>
      <c r="E93" s="1052"/>
      <c r="F93" s="1053"/>
      <c r="G93" s="1047"/>
    </row>
    <row r="94" spans="1:7" ht="24" hidden="1" customHeight="1">
      <c r="A94" s="1051"/>
      <c r="C94" s="1032"/>
      <c r="E94" s="1052"/>
      <c r="F94" s="1053"/>
      <c r="G94" s="1047"/>
    </row>
    <row r="95" spans="1:7" ht="27.75" hidden="1" customHeight="1">
      <c r="A95" s="1045"/>
      <c r="C95" s="1032"/>
      <c r="E95" s="1052"/>
      <c r="F95" s="1053"/>
      <c r="G95" s="1047"/>
    </row>
    <row r="96" spans="1:7" ht="43.5" hidden="1" customHeight="1">
      <c r="A96" s="1051"/>
      <c r="C96" s="1032"/>
      <c r="E96" s="1052"/>
      <c r="F96" s="1043"/>
      <c r="G96" s="1047"/>
    </row>
    <row r="97" spans="1:7" ht="22.5" hidden="1" customHeight="1">
      <c r="A97" s="1051"/>
      <c r="C97" s="1032"/>
      <c r="E97" s="1052"/>
      <c r="F97" s="1053"/>
      <c r="G97" s="1047"/>
    </row>
    <row r="98" spans="1:7" ht="65.25" hidden="1" customHeight="1">
      <c r="A98" s="1051"/>
      <c r="C98" s="1032"/>
      <c r="E98" s="1052"/>
      <c r="F98" s="1053"/>
      <c r="G98" s="1047"/>
    </row>
    <row r="99" spans="1:7" ht="23.25" hidden="1" customHeight="1">
      <c r="A99" s="1051"/>
      <c r="C99" s="1032"/>
      <c r="E99" s="1052"/>
      <c r="F99" s="1053"/>
      <c r="G99" s="1047"/>
    </row>
    <row r="100" spans="1:7" ht="36.75" hidden="1" customHeight="1">
      <c r="A100" s="1051"/>
      <c r="C100" s="1032"/>
      <c r="E100" s="1052"/>
      <c r="F100" s="1053"/>
      <c r="G100" s="1047"/>
    </row>
    <row r="101" spans="1:7" ht="26.25" hidden="1" customHeight="1">
      <c r="A101" s="1051"/>
      <c r="C101" s="1032"/>
      <c r="E101" s="1052"/>
      <c r="F101" s="1053"/>
      <c r="G101" s="1047"/>
    </row>
    <row r="102" spans="1:7" ht="27" hidden="1" customHeight="1">
      <c r="A102" s="1045"/>
      <c r="C102" s="1032"/>
      <c r="E102" s="1052"/>
      <c r="F102" s="1053"/>
      <c r="G102" s="1047"/>
    </row>
    <row r="103" spans="1:7" ht="60.75" hidden="1" customHeight="1">
      <c r="A103" s="1045"/>
      <c r="C103" s="1032"/>
      <c r="E103" s="1052"/>
      <c r="F103" s="1053"/>
      <c r="G103" s="1047"/>
    </row>
    <row r="104" spans="1:7" ht="25.5" hidden="1" customHeight="1">
      <c r="A104" s="1045"/>
      <c r="C104" s="1032"/>
      <c r="E104" s="1052"/>
      <c r="F104" s="1053"/>
      <c r="G104" s="1047"/>
    </row>
    <row r="105" spans="1:7" ht="67.5" hidden="1" customHeight="1">
      <c r="A105" s="1045"/>
      <c r="C105" s="1032"/>
      <c r="D105" s="1033"/>
      <c r="E105" s="1035"/>
      <c r="F105" s="1043"/>
      <c r="G105" s="1047"/>
    </row>
    <row r="106" spans="1:7" ht="21" hidden="1" customHeight="1">
      <c r="A106" s="1045"/>
      <c r="C106" s="1032"/>
      <c r="D106" s="1033"/>
      <c r="E106" s="1052"/>
      <c r="F106" s="1053"/>
      <c r="G106" s="1047"/>
    </row>
    <row r="107" spans="1:7" ht="123" hidden="1" customHeight="1">
      <c r="A107" s="1045"/>
      <c r="C107" s="1032"/>
      <c r="E107" s="1035"/>
      <c r="F107" s="1043"/>
      <c r="G107" s="1047"/>
    </row>
    <row r="108" spans="1:7" ht="23.25" hidden="1" customHeight="1">
      <c r="A108" s="1045"/>
      <c r="C108" s="1032"/>
      <c r="E108" s="1035"/>
      <c r="F108" s="1043"/>
      <c r="G108" s="1047"/>
    </row>
    <row r="109" spans="1:7" ht="60.75" hidden="1" customHeight="1">
      <c r="A109" s="1045"/>
      <c r="C109" s="1032"/>
      <c r="D109" s="1033"/>
      <c r="E109" s="1035"/>
      <c r="F109" s="1043"/>
      <c r="G109" s="1047"/>
    </row>
    <row r="110" spans="1:7" ht="19.5" hidden="1" customHeight="1">
      <c r="A110" s="1045"/>
      <c r="C110" s="1032"/>
      <c r="D110" s="1033"/>
      <c r="E110" s="1052"/>
      <c r="F110" s="1053"/>
      <c r="G110" s="1047"/>
    </row>
    <row r="111" spans="1:7" ht="129" hidden="1" customHeight="1">
      <c r="A111" s="1045"/>
      <c r="C111" s="1032"/>
      <c r="E111" s="1035"/>
      <c r="F111" s="1043"/>
      <c r="G111" s="1047"/>
    </row>
    <row r="112" spans="1:7" ht="21.75" hidden="1" customHeight="1">
      <c r="A112" s="1045"/>
      <c r="C112" s="1032"/>
      <c r="E112" s="1035"/>
      <c r="F112" s="1043"/>
      <c r="G112" s="1047"/>
    </row>
    <row r="113" spans="1:7" ht="39.75" hidden="1" customHeight="1">
      <c r="A113" s="1045"/>
      <c r="C113" s="1032"/>
      <c r="D113" s="1033"/>
      <c r="E113" s="1035"/>
      <c r="F113" s="1043"/>
      <c r="G113" s="1047"/>
    </row>
    <row r="114" spans="1:7" ht="21" hidden="1" customHeight="1">
      <c r="A114" s="1045"/>
      <c r="C114" s="1032"/>
      <c r="D114" s="1033"/>
      <c r="E114" s="1052"/>
      <c r="F114" s="1053"/>
      <c r="G114" s="1047"/>
    </row>
    <row r="115" spans="1:7" ht="126.75" hidden="1" customHeight="1">
      <c r="A115" s="1045"/>
      <c r="C115" s="1032"/>
      <c r="E115" s="1035"/>
      <c r="F115" s="1043"/>
      <c r="G115" s="1047"/>
    </row>
    <row r="116" spans="1:7" ht="21" hidden="1" customHeight="1">
      <c r="A116" s="1045"/>
      <c r="C116" s="1032"/>
      <c r="E116" s="1035"/>
      <c r="F116" s="1043"/>
      <c r="G116" s="1047"/>
    </row>
    <row r="117" spans="1:7" ht="88.5" hidden="1" customHeight="1">
      <c r="A117" s="1045"/>
      <c r="C117" s="1032"/>
      <c r="D117" s="1033"/>
      <c r="E117" s="1035"/>
      <c r="F117" s="1043"/>
      <c r="G117" s="1047"/>
    </row>
    <row r="118" spans="1:7" ht="29.25" hidden="1" customHeight="1">
      <c r="A118" s="1045"/>
      <c r="C118" s="1032"/>
      <c r="D118" s="1033"/>
      <c r="E118" s="1035"/>
      <c r="F118" s="1043"/>
      <c r="G118" s="1047"/>
    </row>
    <row r="119" spans="1:7" ht="35.25" hidden="1" customHeight="1">
      <c r="A119" s="1045"/>
      <c r="C119" s="1032"/>
      <c r="D119" s="1033"/>
      <c r="E119" s="1035"/>
      <c r="F119" s="1043"/>
      <c r="G119" s="1047"/>
    </row>
    <row r="120" spans="1:7" ht="19.5" hidden="1" customHeight="1">
      <c r="A120" s="1045"/>
      <c r="C120" s="1032"/>
      <c r="D120" s="1033"/>
      <c r="E120" s="1052"/>
      <c r="F120" s="1053"/>
      <c r="G120" s="1047"/>
    </row>
    <row r="121" spans="1:7" ht="21" hidden="1" customHeight="1">
      <c r="A121" s="1045"/>
      <c r="C121" s="1032"/>
      <c r="E121" s="1035"/>
      <c r="F121" s="1043"/>
      <c r="G121" s="1047"/>
    </row>
    <row r="122" spans="1:7" ht="87" hidden="1" customHeight="1">
      <c r="A122" s="1045"/>
      <c r="C122" s="1032"/>
      <c r="D122" s="1033"/>
      <c r="E122" s="1035"/>
      <c r="F122" s="1043"/>
      <c r="G122" s="1047"/>
    </row>
    <row r="123" spans="1:7" ht="22.5" hidden="1" customHeight="1">
      <c r="A123" s="1045"/>
      <c r="C123" s="1032"/>
      <c r="D123" s="1033"/>
      <c r="E123" s="1052"/>
      <c r="F123" s="1053"/>
      <c r="G123" s="1047"/>
    </row>
    <row r="124" spans="1:7" ht="108" hidden="1" customHeight="1">
      <c r="A124" s="1045"/>
      <c r="C124" s="1032"/>
      <c r="E124" s="1035"/>
      <c r="F124" s="1043"/>
      <c r="G124" s="1047"/>
    </row>
    <row r="125" spans="1:7" ht="22.5" hidden="1" customHeight="1">
      <c r="A125" s="1045"/>
      <c r="C125" s="1032"/>
      <c r="E125" s="1035"/>
      <c r="F125" s="1043"/>
      <c r="G125" s="1047"/>
    </row>
    <row r="126" spans="1:7" ht="44.25" hidden="1" customHeight="1">
      <c r="A126" s="1045"/>
      <c r="C126" s="1032"/>
      <c r="E126" s="1052"/>
      <c r="F126" s="1043"/>
      <c r="G126" s="1047"/>
    </row>
    <row r="127" spans="1:7" ht="22.5" hidden="1" customHeight="1">
      <c r="A127" s="1045"/>
      <c r="C127" s="1032"/>
      <c r="E127" s="1035"/>
      <c r="F127" s="1043"/>
      <c r="G127" s="1047"/>
    </row>
    <row r="128" spans="1:7" ht="24.75" hidden="1" customHeight="1">
      <c r="A128" s="1045"/>
      <c r="C128" s="1032"/>
      <c r="E128" s="1052"/>
      <c r="F128" s="1043"/>
      <c r="G128" s="1047"/>
    </row>
    <row r="129" spans="1:7" ht="22.5" hidden="1" customHeight="1">
      <c r="A129" s="1045"/>
      <c r="C129" s="1032"/>
      <c r="E129" s="1052"/>
      <c r="F129" s="1043"/>
      <c r="G129" s="1047"/>
    </row>
    <row r="130" spans="1:7" ht="93" hidden="1" customHeight="1">
      <c r="A130" s="1045"/>
      <c r="C130" s="1032"/>
      <c r="E130" s="1035"/>
      <c r="F130" s="1043"/>
      <c r="G130" s="1047"/>
    </row>
    <row r="131" spans="1:7" ht="37.5" hidden="1" customHeight="1">
      <c r="A131" s="1045"/>
      <c r="C131" s="1032"/>
      <c r="E131" s="1035"/>
      <c r="F131" s="1043"/>
      <c r="G131" s="1047"/>
    </row>
    <row r="132" spans="1:7" ht="88.5" hidden="1" customHeight="1">
      <c r="A132" s="1045"/>
      <c r="C132" s="1032"/>
      <c r="E132" s="1052"/>
      <c r="F132" s="1043"/>
      <c r="G132" s="1047"/>
    </row>
    <row r="133" spans="1:7" ht="35.25" hidden="1" customHeight="1">
      <c r="A133" s="1045"/>
      <c r="C133" s="1032"/>
      <c r="E133" s="1035"/>
      <c r="F133" s="1043"/>
      <c r="G133" s="1047"/>
    </row>
    <row r="134" spans="1:7" ht="53.25" hidden="1" customHeight="1">
      <c r="A134" s="1045"/>
      <c r="C134" s="1032"/>
      <c r="E134" s="1035"/>
      <c r="F134" s="1043"/>
      <c r="G134" s="1047"/>
    </row>
    <row r="135" spans="1:7" ht="38.25" hidden="1" customHeight="1">
      <c r="A135" s="1045"/>
      <c r="C135" s="1032"/>
      <c r="E135" s="1035"/>
      <c r="F135" s="1043"/>
      <c r="G135" s="1047"/>
    </row>
    <row r="136" spans="1:7" ht="105" hidden="1" customHeight="1">
      <c r="A136" s="1045"/>
      <c r="C136" s="1032"/>
      <c r="E136" s="1052"/>
      <c r="F136" s="1043"/>
      <c r="G136" s="1047"/>
    </row>
    <row r="137" spans="1:7" ht="36.75" hidden="1" customHeight="1">
      <c r="A137" s="1045"/>
      <c r="C137" s="1032"/>
      <c r="E137" s="1035"/>
      <c r="F137" s="1043"/>
      <c r="G137" s="1047"/>
    </row>
    <row r="138" spans="1:7" ht="105" hidden="1" customHeight="1">
      <c r="A138" s="1045"/>
      <c r="C138" s="1032"/>
      <c r="E138" s="1035"/>
      <c r="F138" s="1043"/>
      <c r="G138" s="1047"/>
    </row>
    <row r="139" spans="1:7" ht="35.25" hidden="1" customHeight="1">
      <c r="A139" s="813"/>
      <c r="B139" s="1055"/>
      <c r="E139" s="1014"/>
      <c r="F139" s="1014"/>
      <c r="G139" s="1047"/>
    </row>
    <row r="140" spans="1:7" ht="108" hidden="1" customHeight="1">
      <c r="A140" s="1045"/>
      <c r="C140" s="1032"/>
      <c r="E140" s="1052"/>
      <c r="F140" s="1043"/>
      <c r="G140" s="1047"/>
    </row>
    <row r="141" spans="1:7" ht="105" hidden="1" customHeight="1">
      <c r="A141" s="1045"/>
      <c r="C141" s="1032"/>
      <c r="E141" s="1052"/>
      <c r="G141" s="1047"/>
    </row>
    <row r="142" spans="1:7" ht="38.25" hidden="1" customHeight="1">
      <c r="A142" s="1045"/>
      <c r="C142" s="1032"/>
      <c r="E142" s="1052"/>
      <c r="F142" s="1043"/>
      <c r="G142" s="1047"/>
    </row>
    <row r="143" spans="1:7" ht="23.25" hidden="1" customHeight="1">
      <c r="A143" s="1045"/>
      <c r="C143" s="1032"/>
      <c r="E143" s="1035"/>
      <c r="F143" s="1043"/>
    </row>
    <row r="144" spans="1:7" ht="53.25" hidden="1" customHeight="1">
      <c r="A144" s="1051"/>
      <c r="C144" s="1032"/>
      <c r="D144" s="1033"/>
      <c r="E144" s="1035"/>
      <c r="F144" s="1043"/>
    </row>
    <row r="145" spans="1:6" ht="25.5" hidden="1" customHeight="1">
      <c r="A145" s="1051"/>
      <c r="C145" s="1032"/>
      <c r="D145" s="1033"/>
      <c r="E145" s="1035"/>
      <c r="F145" s="1049"/>
    </row>
    <row r="146" spans="1:6" ht="22.5" hidden="1" customHeight="1">
      <c r="A146" s="1051"/>
      <c r="C146" s="1032"/>
      <c r="E146" s="1035"/>
      <c r="F146" s="1043"/>
    </row>
    <row r="147" spans="1:6" ht="28.5" hidden="1" customHeight="1">
      <c r="A147" s="1051"/>
      <c r="C147" s="1032"/>
      <c r="E147" s="1035"/>
      <c r="F147" s="1043"/>
    </row>
    <row r="148" spans="1:6" ht="67.5" hidden="1" customHeight="1">
      <c r="A148" s="1051"/>
      <c r="C148" s="1032"/>
      <c r="E148" s="1035"/>
      <c r="F148" s="1043"/>
    </row>
    <row r="149" spans="1:6" ht="22.5" hidden="1" customHeight="1">
      <c r="A149" s="1051"/>
      <c r="C149" s="1032"/>
      <c r="E149" s="1035"/>
      <c r="F149" s="1043"/>
    </row>
    <row r="150" spans="1:6" ht="97.5" hidden="1" customHeight="1">
      <c r="A150" s="1051"/>
      <c r="C150" s="1032"/>
      <c r="E150" s="1052"/>
      <c r="F150" s="1043"/>
    </row>
    <row r="151" spans="1:6" ht="27" hidden="1" customHeight="1">
      <c r="A151" s="1051"/>
      <c r="C151" s="1032"/>
      <c r="E151" s="1035"/>
      <c r="F151" s="1043"/>
    </row>
    <row r="152" spans="1:6" ht="36" hidden="1" customHeight="1">
      <c r="A152" s="1045"/>
      <c r="C152" s="1032"/>
      <c r="E152" s="1052"/>
      <c r="F152" s="1043"/>
    </row>
    <row r="153" spans="1:6" ht="33" hidden="1" customHeight="1">
      <c r="A153" s="1045"/>
      <c r="C153" s="1032"/>
      <c r="E153" s="1052"/>
      <c r="F153" s="1043"/>
    </row>
    <row r="154" spans="1:6" ht="24.75" hidden="1" customHeight="1">
      <c r="A154" s="1030"/>
      <c r="B154" s="1036"/>
      <c r="C154" s="1032"/>
      <c r="D154" s="1033"/>
      <c r="E154" s="1034"/>
      <c r="F154" s="1019"/>
    </row>
    <row r="155" spans="1:6" ht="19.5" hidden="1" customHeight="1">
      <c r="D155" s="1033"/>
      <c r="E155" s="1047"/>
    </row>
    <row r="156" spans="1:6" ht="278.25" hidden="1" customHeight="1">
      <c r="A156" s="1045"/>
      <c r="D156" s="1033"/>
      <c r="E156" s="1047"/>
    </row>
    <row r="157" spans="1:6" ht="24.75" hidden="1" customHeight="1">
      <c r="A157" s="1030"/>
      <c r="C157" s="1032"/>
      <c r="D157" s="1033"/>
      <c r="E157" s="1047"/>
    </row>
    <row r="158" spans="1:6" ht="24.75" hidden="1" customHeight="1">
      <c r="A158" s="1030"/>
      <c r="D158" s="1033"/>
      <c r="E158" s="1047"/>
    </row>
    <row r="159" spans="1:6" ht="259.5" hidden="1" customHeight="1">
      <c r="A159" s="1045"/>
      <c r="C159" s="1032"/>
      <c r="D159" s="1033"/>
      <c r="E159" s="1047"/>
    </row>
    <row r="160" spans="1:6" ht="27.75" hidden="1" customHeight="1">
      <c r="A160" s="1030"/>
      <c r="C160" s="1032"/>
      <c r="D160" s="1033"/>
      <c r="E160" s="1047"/>
    </row>
    <row r="161" spans="1:7" ht="19.5" hidden="1" customHeight="1">
      <c r="A161" s="1030"/>
      <c r="D161" s="1033"/>
      <c r="E161" s="1047"/>
    </row>
    <row r="162" spans="1:7" ht="186.75" hidden="1" customHeight="1">
      <c r="A162" s="1045"/>
      <c r="C162" s="1032"/>
      <c r="D162" s="1033"/>
      <c r="E162" s="1047"/>
    </row>
    <row r="163" spans="1:7" ht="28.5" hidden="1" customHeight="1">
      <c r="A163" s="1045"/>
      <c r="C163" s="1032"/>
      <c r="D163" s="1033"/>
      <c r="E163" s="1047"/>
    </row>
    <row r="164" spans="1:7" ht="24.75" hidden="1" customHeight="1">
      <c r="C164" s="1032"/>
      <c r="D164" s="1033"/>
      <c r="E164" s="1047"/>
    </row>
    <row r="165" spans="1:7" ht="261.75" hidden="1" customHeight="1">
      <c r="A165" s="1045"/>
      <c r="D165" s="1033"/>
      <c r="E165" s="1047"/>
    </row>
    <row r="166" spans="1:7" ht="29.25" hidden="1" customHeight="1">
      <c r="A166" s="1030"/>
      <c r="C166" s="1032"/>
      <c r="D166" s="1033"/>
      <c r="E166" s="1047"/>
    </row>
    <row r="167" spans="1:7" ht="24.75" hidden="1" customHeight="1">
      <c r="A167" s="813"/>
      <c r="C167" s="1032"/>
      <c r="D167" s="1033"/>
      <c r="E167" s="1047"/>
    </row>
    <row r="168" spans="1:7" ht="266.25" hidden="1" customHeight="1">
      <c r="A168" s="1045"/>
      <c r="C168" s="1032"/>
      <c r="D168" s="1033"/>
      <c r="E168" s="1047"/>
    </row>
    <row r="169" spans="1:7" ht="22.5" hidden="1" customHeight="1">
      <c r="A169" s="1045"/>
      <c r="C169" s="1032"/>
      <c r="D169" s="1033"/>
      <c r="E169" s="1047"/>
    </row>
    <row r="170" spans="1:7" ht="24.75" hidden="1" customHeight="1">
      <c r="A170" s="813"/>
      <c r="C170" s="1032"/>
      <c r="D170" s="1033"/>
      <c r="E170" s="1047"/>
    </row>
    <row r="171" spans="1:7" ht="183.75" hidden="1" customHeight="1">
      <c r="A171" s="1045"/>
      <c r="C171" s="1032"/>
      <c r="D171" s="1033"/>
      <c r="E171" s="1047"/>
    </row>
    <row r="172" spans="1:7" ht="25.5" hidden="1" customHeight="1">
      <c r="A172" s="1045"/>
      <c r="C172" s="1032"/>
      <c r="D172" s="1033"/>
      <c r="E172" s="1047"/>
    </row>
    <row r="173" spans="1:7" ht="22.5" hidden="1" customHeight="1">
      <c r="A173" s="813"/>
      <c r="B173" s="1056"/>
      <c r="D173" s="1033"/>
      <c r="E173" s="1047"/>
    </row>
    <row r="174" spans="1:7" ht="194.25" hidden="1" customHeight="1">
      <c r="A174" s="1045"/>
      <c r="C174" s="1032"/>
      <c r="D174" s="1033"/>
      <c r="E174" s="1047"/>
      <c r="G174" s="1047"/>
    </row>
    <row r="175" spans="1:7" ht="29.25" hidden="1" customHeight="1">
      <c r="A175" s="813"/>
      <c r="C175" s="1032"/>
      <c r="D175" s="1033"/>
      <c r="E175" s="1047"/>
      <c r="G175" s="1047"/>
    </row>
    <row r="176" spans="1:7" ht="13.5" hidden="1" customHeight="1">
      <c r="A176" s="813"/>
      <c r="D176" s="1033"/>
      <c r="E176" s="1047"/>
      <c r="G176" s="1047"/>
    </row>
    <row r="177" spans="1:7" ht="24.75" hidden="1" customHeight="1">
      <c r="A177" s="1030"/>
      <c r="B177" s="1031"/>
      <c r="C177" s="1050"/>
      <c r="D177" s="1033"/>
      <c r="E177" s="1047"/>
      <c r="G177" s="1047"/>
    </row>
    <row r="178" spans="1:7" ht="24.75" hidden="1" customHeight="1">
      <c r="A178" s="1030"/>
      <c r="B178" s="1031"/>
      <c r="C178" s="1050"/>
      <c r="D178" s="1033"/>
      <c r="E178" s="1047"/>
      <c r="G178" s="1047"/>
    </row>
    <row r="179" spans="1:7" ht="24.75" hidden="1" customHeight="1">
      <c r="A179" s="1030"/>
      <c r="B179" s="1036"/>
      <c r="C179" s="1032"/>
      <c r="D179" s="1033"/>
      <c r="E179" s="1047"/>
      <c r="G179" s="1047"/>
    </row>
    <row r="180" spans="1:7" ht="24.75" hidden="1" customHeight="1">
      <c r="A180" s="1045"/>
      <c r="C180" s="1032"/>
      <c r="D180" s="1033"/>
      <c r="E180" s="1047"/>
      <c r="G180" s="1047"/>
    </row>
    <row r="181" spans="1:7" ht="126" hidden="1" customHeight="1">
      <c r="A181" s="1045"/>
      <c r="C181" s="1032"/>
      <c r="D181" s="1033"/>
      <c r="E181" s="1047"/>
      <c r="G181" s="1047"/>
    </row>
    <row r="182" spans="1:7" ht="24.75" hidden="1" customHeight="1">
      <c r="C182" s="1032"/>
      <c r="D182" s="1033"/>
      <c r="E182" s="1047"/>
      <c r="G182" s="1047"/>
    </row>
    <row r="183" spans="1:7" ht="24.75" hidden="1" customHeight="1">
      <c r="A183" s="1030"/>
      <c r="B183" s="1031"/>
      <c r="C183" s="1032"/>
      <c r="D183" s="1033"/>
      <c r="E183" s="1047"/>
      <c r="G183" s="1047"/>
    </row>
    <row r="184" spans="1:7" ht="32.25" hidden="1" customHeight="1">
      <c r="A184" s="1045"/>
      <c r="C184" s="1032"/>
      <c r="D184" s="1033"/>
      <c r="E184" s="1047"/>
      <c r="G184" s="1047"/>
    </row>
    <row r="185" spans="1:7" ht="27" hidden="1" customHeight="1">
      <c r="A185" s="1045"/>
      <c r="C185" s="1032"/>
      <c r="E185" s="1047"/>
      <c r="G185" s="1047"/>
    </row>
    <row r="186" spans="1:7" ht="28.5" hidden="1" customHeight="1">
      <c r="A186" s="1045"/>
      <c r="C186" s="1032"/>
      <c r="E186" s="1047"/>
      <c r="G186" s="1047"/>
    </row>
    <row r="187" spans="1:7" ht="30.75" hidden="1" customHeight="1">
      <c r="A187" s="1045"/>
      <c r="C187" s="1032"/>
      <c r="E187" s="1047"/>
      <c r="G187" s="1047"/>
    </row>
    <row r="188" spans="1:7" ht="30" hidden="1" customHeight="1">
      <c r="A188" s="1045"/>
      <c r="C188" s="1032"/>
      <c r="E188" s="1047"/>
      <c r="G188" s="1047"/>
    </row>
    <row r="189" spans="1:7" ht="30.75" hidden="1" customHeight="1">
      <c r="A189" s="1045"/>
      <c r="C189" s="1032"/>
      <c r="E189" s="1047"/>
      <c r="G189" s="1047"/>
    </row>
    <row r="190" spans="1:7" ht="27.75" hidden="1" customHeight="1">
      <c r="A190" s="1045"/>
      <c r="C190" s="1032"/>
      <c r="E190" s="1047"/>
      <c r="G190" s="1047"/>
    </row>
    <row r="191" spans="1:7" ht="29.25" hidden="1" customHeight="1">
      <c r="A191" s="1045"/>
      <c r="C191" s="1032"/>
      <c r="E191" s="1047"/>
      <c r="G191" s="1047"/>
    </row>
    <row r="192" spans="1:7" ht="39" hidden="1" customHeight="1">
      <c r="A192" s="1045"/>
      <c r="C192" s="1032"/>
      <c r="E192" s="1047"/>
      <c r="G192" s="1047"/>
    </row>
    <row r="193" spans="1:7" ht="17.25" hidden="1" customHeight="1">
      <c r="A193" s="1045"/>
      <c r="C193" s="1032"/>
      <c r="E193" s="1047"/>
      <c r="G193" s="1047"/>
    </row>
    <row r="194" spans="1:7" ht="33.75" hidden="1" customHeight="1">
      <c r="A194" s="1045"/>
      <c r="C194" s="1032"/>
      <c r="E194" s="1047"/>
      <c r="G194" s="1047"/>
    </row>
    <row r="195" spans="1:7" ht="42.75" hidden="1" customHeight="1">
      <c r="A195" s="1045"/>
      <c r="C195" s="1032"/>
      <c r="E195" s="1047"/>
      <c r="G195" s="1047"/>
    </row>
    <row r="196" spans="1:7" ht="40.5" hidden="1" customHeight="1">
      <c r="A196" s="1045"/>
      <c r="C196" s="1032"/>
      <c r="E196" s="1047"/>
      <c r="G196" s="1047"/>
    </row>
    <row r="197" spans="1:7" ht="37.5" hidden="1" customHeight="1">
      <c r="A197" s="1045"/>
      <c r="C197" s="1032"/>
      <c r="E197" s="1047"/>
      <c r="G197" s="1047"/>
    </row>
    <row r="198" spans="1:7" ht="39.75" hidden="1" customHeight="1">
      <c r="A198" s="1045"/>
      <c r="C198" s="1032"/>
      <c r="E198" s="1047"/>
      <c r="G198" s="1047"/>
    </row>
    <row r="199" spans="1:7" ht="33.75" hidden="1" customHeight="1">
      <c r="A199" s="1045"/>
      <c r="C199" s="1032"/>
      <c r="E199" s="1047"/>
      <c r="G199" s="1047"/>
    </row>
    <row r="200" spans="1:7" ht="39.75" hidden="1" customHeight="1">
      <c r="A200" s="1045"/>
      <c r="C200" s="1032"/>
      <c r="E200" s="1047"/>
      <c r="G200" s="1047"/>
    </row>
    <row r="201" spans="1:7" ht="31.5" hidden="1" customHeight="1">
      <c r="A201" s="1045"/>
      <c r="C201" s="1032"/>
      <c r="E201" s="1047"/>
      <c r="G201" s="1047"/>
    </row>
    <row r="202" spans="1:7" ht="30" hidden="1" customHeight="1">
      <c r="A202" s="1045"/>
      <c r="C202" s="1032"/>
      <c r="E202" s="1047"/>
      <c r="G202" s="1047"/>
    </row>
    <row r="203" spans="1:7" ht="30" hidden="1" customHeight="1">
      <c r="A203" s="1045"/>
      <c r="C203" s="1032"/>
      <c r="E203" s="1047"/>
      <c r="G203" s="1047"/>
    </row>
    <row r="204" spans="1:7" ht="39.75" hidden="1" customHeight="1">
      <c r="A204" s="1045"/>
      <c r="C204" s="1032"/>
      <c r="E204" s="1047"/>
      <c r="G204" s="1047"/>
    </row>
    <row r="205" spans="1:7" ht="24" hidden="1" customHeight="1">
      <c r="A205" s="1045"/>
      <c r="C205" s="1032"/>
      <c r="E205" s="1047"/>
      <c r="G205" s="1047"/>
    </row>
    <row r="206" spans="1:7" ht="33.75" hidden="1" customHeight="1">
      <c r="A206" s="1045"/>
      <c r="C206" s="1032"/>
      <c r="E206" s="1047"/>
      <c r="G206" s="1047"/>
    </row>
    <row r="207" spans="1:7" ht="33" hidden="1" customHeight="1">
      <c r="A207" s="1045"/>
      <c r="C207" s="1032"/>
      <c r="E207" s="1047"/>
      <c r="G207" s="1047"/>
    </row>
    <row r="208" spans="1:7" ht="23.25" hidden="1" customHeight="1">
      <c r="A208" s="1045"/>
      <c r="C208" s="1032"/>
      <c r="E208" s="1047"/>
      <c r="G208" s="1047"/>
    </row>
    <row r="209" spans="1:7" ht="33.75" hidden="1" customHeight="1">
      <c r="A209" s="1045"/>
      <c r="C209" s="1032"/>
      <c r="E209" s="1047"/>
      <c r="G209" s="1047"/>
    </row>
    <row r="210" spans="1:7" ht="24.75" hidden="1" customHeight="1">
      <c r="A210" s="1045"/>
      <c r="C210" s="1032"/>
      <c r="E210" s="1047"/>
      <c r="G210" s="1047"/>
    </row>
    <row r="211" spans="1:7" ht="24.75" hidden="1" customHeight="1">
      <c r="A211" s="1045"/>
      <c r="B211" s="1031"/>
      <c r="C211" s="1050"/>
      <c r="D211" s="1017"/>
      <c r="E211" s="1047"/>
      <c r="G211" s="1047"/>
    </row>
    <row r="212" spans="1:7" ht="24.75" hidden="1" customHeight="1">
      <c r="A212" s="1045"/>
      <c r="B212" s="1031"/>
      <c r="C212" s="1050"/>
      <c r="D212" s="1017"/>
      <c r="E212" s="1047"/>
      <c r="G212" s="1047"/>
    </row>
    <row r="213" spans="1:7" ht="24.75" hidden="1" customHeight="1">
      <c r="A213" s="1030"/>
      <c r="B213" s="1031"/>
      <c r="C213" s="1032"/>
      <c r="E213" s="1047"/>
      <c r="G213" s="1047"/>
    </row>
    <row r="214" spans="1:7" ht="147.75" hidden="1" customHeight="1">
      <c r="A214" s="1045"/>
      <c r="C214" s="1032"/>
      <c r="E214" s="1047"/>
      <c r="G214" s="1047"/>
    </row>
    <row r="215" spans="1:7" ht="24" hidden="1" customHeight="1">
      <c r="A215" s="1045"/>
      <c r="C215" s="1032"/>
      <c r="E215" s="1047"/>
      <c r="G215" s="1047"/>
    </row>
    <row r="216" spans="1:7" ht="27.75" hidden="1" customHeight="1">
      <c r="A216" s="1045"/>
      <c r="C216" s="1032"/>
      <c r="E216" s="1047"/>
      <c r="G216" s="1047"/>
    </row>
    <row r="217" spans="1:7" ht="28.5" hidden="1" customHeight="1">
      <c r="A217" s="1045"/>
      <c r="C217" s="1032"/>
      <c r="E217" s="1047"/>
      <c r="G217" s="1047"/>
    </row>
    <row r="218" spans="1:7" ht="28.5" hidden="1" customHeight="1">
      <c r="A218" s="1045"/>
      <c r="C218" s="1032"/>
      <c r="E218" s="1047"/>
      <c r="G218" s="1047"/>
    </row>
    <row r="219" spans="1:7" ht="28.5" hidden="1" customHeight="1">
      <c r="A219" s="1045"/>
      <c r="C219" s="1032"/>
      <c r="E219" s="1047"/>
      <c r="G219" s="1047"/>
    </row>
    <row r="220" spans="1:7" ht="3" hidden="1" customHeight="1">
      <c r="A220" s="1045"/>
      <c r="C220" s="1032"/>
      <c r="E220" s="1047"/>
      <c r="G220" s="1047"/>
    </row>
    <row r="221" spans="1:7" ht="28.5" hidden="1" customHeight="1">
      <c r="A221" s="1045"/>
      <c r="C221" s="1032"/>
      <c r="E221" s="1047"/>
      <c r="G221" s="1047"/>
    </row>
    <row r="222" spans="1:7" ht="21.75" hidden="1" customHeight="1">
      <c r="A222" s="1045"/>
      <c r="C222" s="1032"/>
      <c r="E222" s="1047"/>
      <c r="G222" s="1047"/>
    </row>
    <row r="223" spans="1:7" ht="28.5" hidden="1" customHeight="1">
      <c r="A223" s="1045"/>
      <c r="C223" s="1032"/>
      <c r="E223" s="1047"/>
      <c r="G223" s="1047"/>
    </row>
    <row r="224" spans="1:7" ht="28.5" hidden="1" customHeight="1">
      <c r="A224" s="1045"/>
      <c r="C224" s="1032"/>
      <c r="E224" s="1047"/>
      <c r="G224" s="1047"/>
    </row>
    <row r="225" spans="1:7" ht="28.5" hidden="1" customHeight="1">
      <c r="A225" s="1045"/>
      <c r="C225" s="1032"/>
      <c r="E225" s="1047"/>
      <c r="G225" s="1047"/>
    </row>
    <row r="226" spans="1:7" ht="24.75" hidden="1" customHeight="1">
      <c r="A226" s="1045"/>
      <c r="C226" s="1032"/>
      <c r="E226" s="1047"/>
      <c r="G226" s="1047"/>
    </row>
    <row r="227" spans="1:7" ht="24.75" hidden="1" customHeight="1">
      <c r="A227" s="1045"/>
      <c r="B227" s="1031"/>
      <c r="C227" s="1050"/>
      <c r="D227" s="1017"/>
      <c r="E227" s="1047"/>
      <c r="G227" s="1047"/>
    </row>
    <row r="228" spans="1:7" ht="24.75" hidden="1" customHeight="1">
      <c r="A228" s="1045"/>
      <c r="B228" s="1031"/>
      <c r="C228" s="1050"/>
      <c r="E228" s="1047"/>
      <c r="G228" s="1047"/>
    </row>
    <row r="229" spans="1:7" ht="24.75" hidden="1" customHeight="1">
      <c r="A229" s="1030"/>
      <c r="B229" s="1031"/>
      <c r="C229" s="1032"/>
      <c r="D229" s="1057"/>
      <c r="E229" s="1047"/>
      <c r="G229" s="1047"/>
    </row>
    <row r="230" spans="1:7" ht="125.25" hidden="1" customHeight="1">
      <c r="A230" s="1045"/>
      <c r="C230" s="1032"/>
      <c r="D230" s="1057"/>
      <c r="E230" s="1047"/>
      <c r="G230" s="1047"/>
    </row>
    <row r="231" spans="1:7" ht="24.75" hidden="1" customHeight="1">
      <c r="A231" s="1045"/>
      <c r="C231" s="1032"/>
      <c r="D231" s="1057"/>
      <c r="E231" s="1047"/>
      <c r="G231" s="1047"/>
    </row>
    <row r="232" spans="1:7" ht="25.5" hidden="1" customHeight="1">
      <c r="A232" s="1045"/>
      <c r="C232" s="1032"/>
      <c r="E232" s="1047"/>
      <c r="G232" s="1047"/>
    </row>
    <row r="233" spans="1:7" ht="27" hidden="1" customHeight="1">
      <c r="A233" s="1045"/>
      <c r="C233" s="1032"/>
      <c r="E233" s="1047"/>
      <c r="G233" s="1047"/>
    </row>
    <row r="234" spans="1:7" ht="24.75" hidden="1" customHeight="1">
      <c r="A234" s="1045"/>
      <c r="C234" s="1032"/>
      <c r="E234" s="1047"/>
      <c r="G234" s="1047"/>
    </row>
    <row r="235" spans="1:7" ht="24.75" hidden="1" customHeight="1">
      <c r="A235" s="1045"/>
      <c r="C235" s="1032"/>
      <c r="E235" s="1047"/>
      <c r="G235" s="1047"/>
    </row>
    <row r="236" spans="1:7" ht="24.75" hidden="1" customHeight="1">
      <c r="A236" s="1045"/>
      <c r="C236" s="1032"/>
      <c r="E236" s="1047"/>
      <c r="G236" s="1047"/>
    </row>
    <row r="237" spans="1:7" ht="21.75" hidden="1" customHeight="1">
      <c r="A237" s="1045"/>
      <c r="C237" s="1032"/>
      <c r="E237" s="1047"/>
      <c r="G237" s="1047"/>
    </row>
    <row r="238" spans="1:7" ht="24.75" hidden="1" customHeight="1">
      <c r="A238" s="1045"/>
      <c r="C238" s="1032"/>
      <c r="E238" s="1047"/>
      <c r="G238" s="1047"/>
    </row>
    <row r="239" spans="1:7" ht="24.75" hidden="1" customHeight="1">
      <c r="A239" s="1045"/>
      <c r="C239" s="1032"/>
      <c r="E239" s="1047"/>
      <c r="G239" s="1047"/>
    </row>
    <row r="240" spans="1:7" ht="24.75" hidden="1" customHeight="1">
      <c r="A240" s="1045"/>
      <c r="C240" s="1032"/>
      <c r="E240" s="1047"/>
      <c r="G240" s="1047"/>
    </row>
    <row r="241" spans="1:7" ht="24.75" hidden="1" customHeight="1">
      <c r="A241" s="1045"/>
      <c r="B241" s="1031"/>
      <c r="C241" s="1050"/>
      <c r="D241" s="1017"/>
      <c r="E241" s="1047"/>
      <c r="G241" s="1047"/>
    </row>
    <row r="242" spans="1:7" ht="3" hidden="1" customHeight="1">
      <c r="A242" s="1045"/>
      <c r="C242" s="1032"/>
      <c r="E242" s="1047"/>
      <c r="G242" s="1047"/>
    </row>
    <row r="243" spans="1:7" ht="24.75" hidden="1" customHeight="1">
      <c r="A243" s="1030"/>
      <c r="B243" s="1031"/>
      <c r="C243" s="1032"/>
      <c r="E243" s="1047"/>
      <c r="G243" s="1047"/>
    </row>
    <row r="244" spans="1:7" ht="126" hidden="1" customHeight="1">
      <c r="A244" s="1045"/>
      <c r="C244" s="1032"/>
      <c r="E244" s="1047"/>
      <c r="G244" s="1047"/>
    </row>
    <row r="245" spans="1:7" ht="24.75" hidden="1" customHeight="1">
      <c r="A245" s="1045"/>
      <c r="C245" s="1032"/>
      <c r="E245" s="1047"/>
      <c r="G245" s="1047"/>
    </row>
    <row r="246" spans="1:7" ht="27.75" hidden="1" customHeight="1">
      <c r="A246" s="1045"/>
      <c r="C246" s="1032"/>
      <c r="E246" s="1047"/>
    </row>
    <row r="247" spans="1:7" ht="27" hidden="1" customHeight="1">
      <c r="A247" s="1045"/>
      <c r="C247" s="1032"/>
      <c r="E247" s="1047"/>
      <c r="G247" s="1047"/>
    </row>
    <row r="248" spans="1:7" ht="24.75" hidden="1" customHeight="1">
      <c r="A248" s="1045"/>
      <c r="C248" s="1032"/>
      <c r="E248" s="1047"/>
      <c r="G248" s="1047"/>
    </row>
    <row r="249" spans="1:7" ht="27.75" hidden="1" customHeight="1">
      <c r="A249" s="1045"/>
      <c r="C249" s="1032"/>
      <c r="E249" s="1047"/>
      <c r="G249" s="1047"/>
    </row>
    <row r="250" spans="1:7" ht="27.75" hidden="1" customHeight="1">
      <c r="A250" s="1045"/>
      <c r="C250" s="1032"/>
      <c r="E250" s="1047"/>
      <c r="G250" s="1047"/>
    </row>
    <row r="251" spans="1:7" ht="29.25" hidden="1" customHeight="1">
      <c r="A251" s="1045"/>
      <c r="C251" s="1032"/>
      <c r="E251" s="1047"/>
      <c r="G251" s="1047"/>
    </row>
    <row r="252" spans="1:7" ht="24.75" hidden="1" customHeight="1">
      <c r="A252" s="1045"/>
      <c r="C252" s="1032"/>
      <c r="E252" s="1047"/>
      <c r="G252" s="1047"/>
    </row>
    <row r="253" spans="1:7" ht="28.5" hidden="1" customHeight="1">
      <c r="A253" s="1045"/>
      <c r="C253" s="1032"/>
      <c r="E253" s="1047"/>
      <c r="G253" s="1047"/>
    </row>
    <row r="254" spans="1:7" ht="27.75" hidden="1" customHeight="1">
      <c r="A254" s="1045"/>
      <c r="C254" s="1032"/>
      <c r="E254" s="1047"/>
      <c r="G254" s="1047"/>
    </row>
    <row r="255" spans="1:7" ht="27" hidden="1" customHeight="1">
      <c r="A255" s="1045"/>
      <c r="C255" s="1032"/>
      <c r="E255" s="1047"/>
      <c r="G255" s="1047"/>
    </row>
    <row r="256" spans="1:7" ht="20.25" hidden="1" customHeight="1">
      <c r="A256" s="1045"/>
      <c r="C256" s="1032"/>
      <c r="E256" s="1047"/>
      <c r="G256" s="1047"/>
    </row>
    <row r="257" spans="1:255" ht="40.5" hidden="1" customHeight="1">
      <c r="A257" s="1045"/>
      <c r="C257" s="1032"/>
      <c r="E257" s="1047"/>
      <c r="G257" s="1047"/>
    </row>
    <row r="258" spans="1:255" ht="27.75" hidden="1" customHeight="1">
      <c r="A258" s="1045"/>
      <c r="C258" s="1032"/>
      <c r="E258" s="1047"/>
      <c r="G258" s="1047"/>
    </row>
    <row r="259" spans="1:255" ht="24.75" hidden="1" customHeight="1">
      <c r="A259" s="1045"/>
      <c r="C259" s="1032"/>
      <c r="E259" s="1047"/>
      <c r="G259" s="1047"/>
    </row>
    <row r="260" spans="1:255" ht="24.75" hidden="1" customHeight="1">
      <c r="A260" s="1045"/>
      <c r="C260" s="1032"/>
      <c r="E260" s="1047"/>
      <c r="G260" s="1047"/>
    </row>
    <row r="261" spans="1:255" ht="24.75" hidden="1" customHeight="1">
      <c r="A261" s="1045"/>
      <c r="C261" s="1032"/>
      <c r="E261" s="1047"/>
      <c r="G261" s="1047"/>
    </row>
    <row r="262" spans="1:255" ht="24.75" hidden="1" customHeight="1">
      <c r="E262" s="1047"/>
      <c r="G262" s="1047"/>
    </row>
    <row r="263" spans="1:255" ht="24.75" hidden="1" customHeight="1">
      <c r="B263" s="1031"/>
      <c r="C263" s="1050"/>
      <c r="D263" s="1017"/>
      <c r="E263" s="1047"/>
      <c r="G263" s="1047"/>
    </row>
    <row r="264" spans="1:255" ht="24" hidden="1" customHeight="1">
      <c r="E264" s="1047"/>
      <c r="G264" s="1047"/>
    </row>
    <row r="265" spans="1:255" ht="24.75" hidden="1" customHeight="1">
      <c r="A265" s="1030"/>
      <c r="B265" s="1031"/>
      <c r="C265" s="1032"/>
      <c r="E265" s="1047"/>
      <c r="G265" s="1047"/>
    </row>
    <row r="266" spans="1:255" ht="125.25" hidden="1" customHeight="1">
      <c r="A266" s="881"/>
      <c r="C266" s="1058"/>
      <c r="D266" s="1058"/>
      <c r="E266" s="1058"/>
      <c r="F266" s="1058"/>
      <c r="G266" s="1058"/>
      <c r="H266" s="1058"/>
      <c r="I266" s="1058"/>
      <c r="J266" s="1058"/>
      <c r="K266" s="1058"/>
      <c r="L266" s="1058"/>
      <c r="M266" s="1058"/>
      <c r="N266" s="1058"/>
      <c r="O266" s="1058"/>
      <c r="P266" s="1058"/>
      <c r="Q266" s="1058"/>
      <c r="R266" s="1058"/>
      <c r="S266" s="1058"/>
      <c r="T266" s="1058"/>
      <c r="U266" s="1058"/>
      <c r="V266" s="1058"/>
      <c r="W266" s="1058"/>
      <c r="X266" s="1058"/>
      <c r="Y266" s="1058"/>
      <c r="Z266" s="1058"/>
      <c r="AA266" s="1058"/>
      <c r="AB266" s="1058"/>
      <c r="AC266" s="1058"/>
      <c r="AD266" s="1058"/>
      <c r="AE266" s="1058"/>
      <c r="AF266" s="1058"/>
      <c r="AG266" s="1058"/>
      <c r="AH266" s="1058"/>
      <c r="AI266" s="1058"/>
      <c r="AJ266" s="1058"/>
      <c r="AK266" s="1058"/>
      <c r="AL266" s="1058"/>
      <c r="AM266" s="1058"/>
      <c r="AN266" s="1058"/>
      <c r="AO266" s="1058"/>
      <c r="AP266" s="1058"/>
      <c r="AQ266" s="1058"/>
      <c r="AR266" s="1058"/>
      <c r="AS266" s="1058"/>
      <c r="AT266" s="1058"/>
      <c r="AU266" s="1058"/>
      <c r="AV266" s="1058"/>
      <c r="AW266" s="1058"/>
      <c r="AX266" s="1058"/>
      <c r="AY266" s="1058"/>
      <c r="AZ266" s="1058"/>
      <c r="BA266" s="1058"/>
      <c r="BB266" s="1058"/>
      <c r="BC266" s="1058"/>
      <c r="BD266" s="1058"/>
      <c r="BE266" s="1058"/>
      <c r="BF266" s="1058"/>
      <c r="BG266" s="1058"/>
      <c r="BH266" s="1058"/>
      <c r="BI266" s="1058"/>
      <c r="BJ266" s="1058"/>
      <c r="BK266" s="1058"/>
      <c r="BL266" s="1058"/>
      <c r="BM266" s="1058"/>
      <c r="BN266" s="1058"/>
      <c r="BO266" s="1058"/>
      <c r="BP266" s="1058"/>
      <c r="BQ266" s="1058"/>
      <c r="BR266" s="1058"/>
      <c r="BS266" s="1058"/>
      <c r="BT266" s="1058"/>
      <c r="BU266" s="1058"/>
      <c r="BV266" s="1058"/>
      <c r="BW266" s="1058"/>
      <c r="BX266" s="1058"/>
      <c r="BY266" s="1058"/>
      <c r="BZ266" s="1058"/>
      <c r="CA266" s="1058"/>
      <c r="CB266" s="1058"/>
      <c r="CC266" s="1058"/>
      <c r="CD266" s="1058"/>
      <c r="CE266" s="1058"/>
      <c r="CF266" s="1058"/>
      <c r="CG266" s="1058"/>
      <c r="CH266" s="1058"/>
      <c r="CI266" s="1058"/>
      <c r="CJ266" s="1058"/>
      <c r="CK266" s="1058"/>
      <c r="CL266" s="1058"/>
      <c r="CM266" s="1058"/>
      <c r="CN266" s="1058"/>
      <c r="CO266" s="1058"/>
      <c r="CP266" s="1058"/>
      <c r="CQ266" s="1058"/>
      <c r="CR266" s="1058"/>
      <c r="CS266" s="1058"/>
      <c r="CT266" s="1058"/>
      <c r="CU266" s="1058"/>
      <c r="CV266" s="1058"/>
      <c r="CW266" s="1058"/>
      <c r="CX266" s="1058"/>
      <c r="CY266" s="1058"/>
      <c r="CZ266" s="1058"/>
      <c r="DA266" s="1058"/>
      <c r="DB266" s="1058"/>
      <c r="DC266" s="1058"/>
      <c r="DD266" s="1058"/>
      <c r="DE266" s="1058"/>
      <c r="DF266" s="1058"/>
      <c r="DG266" s="1058"/>
      <c r="DH266" s="1058"/>
      <c r="DI266" s="1058"/>
      <c r="DJ266" s="1058"/>
      <c r="DK266" s="1058"/>
      <c r="DL266" s="1058"/>
      <c r="DM266" s="1058"/>
      <c r="DN266" s="1058"/>
      <c r="DO266" s="1058"/>
      <c r="DP266" s="1058"/>
      <c r="DQ266" s="1058"/>
      <c r="DR266" s="1058"/>
      <c r="DS266" s="1058"/>
      <c r="DT266" s="1058"/>
      <c r="DU266" s="1058"/>
      <c r="DV266" s="1058"/>
      <c r="DW266" s="1058"/>
      <c r="DX266" s="1058"/>
      <c r="DY266" s="1058"/>
      <c r="DZ266" s="1058"/>
      <c r="EA266" s="1058"/>
      <c r="EB266" s="1058"/>
      <c r="EC266" s="1058"/>
      <c r="ED266" s="1058"/>
      <c r="EE266" s="1058"/>
      <c r="EF266" s="1058"/>
      <c r="EG266" s="1058"/>
      <c r="EH266" s="1058"/>
      <c r="EI266" s="1058"/>
      <c r="EJ266" s="1058"/>
      <c r="EK266" s="1058"/>
      <c r="EL266" s="1058"/>
      <c r="EM266" s="1058"/>
      <c r="EN266" s="1058"/>
      <c r="EO266" s="1058"/>
      <c r="EP266" s="1058"/>
      <c r="EQ266" s="1058"/>
      <c r="ER266" s="1058"/>
      <c r="ES266" s="1058"/>
      <c r="ET266" s="1058"/>
      <c r="EU266" s="1058"/>
      <c r="EV266" s="1058"/>
      <c r="EW266" s="1058"/>
      <c r="EX266" s="1058"/>
      <c r="EY266" s="1058"/>
      <c r="EZ266" s="1058"/>
      <c r="FA266" s="1058"/>
      <c r="FB266" s="1058"/>
      <c r="FC266" s="1058"/>
      <c r="FD266" s="1058"/>
      <c r="FE266" s="1058"/>
      <c r="FF266" s="1058"/>
      <c r="FG266" s="1058"/>
      <c r="FH266" s="1058"/>
      <c r="FI266" s="1058"/>
      <c r="FJ266" s="1058"/>
      <c r="FK266" s="1058"/>
      <c r="FL266" s="1058"/>
      <c r="FM266" s="1058"/>
      <c r="FN266" s="1058"/>
      <c r="FO266" s="1058"/>
      <c r="FP266" s="1058"/>
      <c r="FQ266" s="1058"/>
      <c r="FR266" s="1058"/>
      <c r="FS266" s="1058"/>
      <c r="FT266" s="1058"/>
      <c r="FU266" s="1058"/>
      <c r="FV266" s="1058"/>
      <c r="FW266" s="1058"/>
      <c r="FX266" s="1058"/>
      <c r="FY266" s="1058"/>
      <c r="FZ266" s="1058"/>
      <c r="GA266" s="1058"/>
      <c r="GB266" s="1058"/>
      <c r="GC266" s="1058"/>
      <c r="GD266" s="1058"/>
      <c r="GE266" s="1058"/>
      <c r="GF266" s="1058"/>
      <c r="GG266" s="1058"/>
      <c r="GH266" s="1058"/>
      <c r="GI266" s="1058"/>
      <c r="GJ266" s="1058"/>
      <c r="GK266" s="1058"/>
      <c r="GL266" s="1058"/>
      <c r="GM266" s="1058"/>
      <c r="GN266" s="1058"/>
      <c r="GO266" s="1058"/>
      <c r="GP266" s="1058"/>
      <c r="GQ266" s="1058"/>
      <c r="GR266" s="1058"/>
      <c r="GS266" s="1058"/>
      <c r="GT266" s="1058"/>
      <c r="GU266" s="1058"/>
      <c r="GV266" s="1058"/>
      <c r="GW266" s="1058"/>
      <c r="GX266" s="1058"/>
      <c r="GY266" s="1058"/>
      <c r="GZ266" s="1058"/>
      <c r="HA266" s="1058"/>
      <c r="HB266" s="1058"/>
      <c r="HC266" s="1058"/>
      <c r="HD266" s="1058"/>
      <c r="HE266" s="1058"/>
      <c r="HF266" s="1058"/>
      <c r="HG266" s="1058"/>
      <c r="HH266" s="1058"/>
      <c r="HI266" s="1058"/>
      <c r="HJ266" s="1058"/>
      <c r="HK266" s="1058"/>
      <c r="HL266" s="1058"/>
      <c r="HM266" s="1058"/>
      <c r="HN266" s="1058"/>
      <c r="HO266" s="1058"/>
      <c r="HP266" s="1058"/>
      <c r="HQ266" s="1058"/>
      <c r="HR266" s="1058"/>
      <c r="HS266" s="1058"/>
      <c r="HT266" s="1058"/>
      <c r="HU266" s="1058"/>
      <c r="HV266" s="1058"/>
      <c r="HW266" s="1058"/>
      <c r="HX266" s="1058"/>
      <c r="HY266" s="1058"/>
      <c r="HZ266" s="1058"/>
      <c r="IA266" s="1058"/>
      <c r="IB266" s="1058"/>
      <c r="IC266" s="1058"/>
      <c r="ID266" s="1058"/>
      <c r="IE266" s="1058"/>
      <c r="IF266" s="1058"/>
      <c r="IG266" s="1058"/>
      <c r="IH266" s="1058"/>
      <c r="II266" s="1058"/>
      <c r="IJ266" s="1058"/>
      <c r="IK266" s="1058"/>
      <c r="IL266" s="1058"/>
      <c r="IM266" s="1058"/>
      <c r="IN266" s="1058"/>
      <c r="IO266" s="1058"/>
      <c r="IP266" s="1058"/>
      <c r="IQ266" s="1058"/>
      <c r="IR266" s="1058"/>
      <c r="IS266" s="1058"/>
      <c r="IT266" s="1058"/>
      <c r="IU266" s="1058"/>
    </row>
    <row r="267" spans="1:255" ht="27.75" hidden="1" customHeight="1">
      <c r="A267" s="881"/>
      <c r="C267" s="1058"/>
      <c r="D267" s="1058"/>
      <c r="E267" s="1058"/>
      <c r="F267" s="1058"/>
      <c r="G267" s="1058"/>
      <c r="H267" s="1058"/>
      <c r="I267" s="1058"/>
      <c r="J267" s="1058"/>
      <c r="K267" s="1058"/>
      <c r="L267" s="1058"/>
      <c r="M267" s="1058"/>
      <c r="N267" s="1058"/>
      <c r="O267" s="1058"/>
      <c r="P267" s="1058"/>
      <c r="Q267" s="1058"/>
      <c r="R267" s="1058"/>
      <c r="S267" s="1058"/>
      <c r="T267" s="1058"/>
      <c r="U267" s="1058"/>
      <c r="V267" s="1058"/>
      <c r="W267" s="1058"/>
      <c r="X267" s="1058"/>
      <c r="Y267" s="1058"/>
      <c r="Z267" s="1058"/>
      <c r="AA267" s="1058"/>
      <c r="AB267" s="1058"/>
      <c r="AC267" s="1058"/>
      <c r="AD267" s="1058"/>
      <c r="AE267" s="1058"/>
      <c r="AF267" s="1058"/>
      <c r="AG267" s="1058"/>
      <c r="AH267" s="1058"/>
      <c r="AI267" s="1058"/>
      <c r="AJ267" s="1058"/>
      <c r="AK267" s="1058"/>
      <c r="AL267" s="1058"/>
      <c r="AM267" s="1058"/>
      <c r="AN267" s="1058"/>
      <c r="AO267" s="1058"/>
      <c r="AP267" s="1058"/>
      <c r="AQ267" s="1058"/>
      <c r="AR267" s="1058"/>
      <c r="AS267" s="1058"/>
      <c r="AT267" s="1058"/>
      <c r="AU267" s="1058"/>
      <c r="AV267" s="1058"/>
      <c r="AW267" s="1058"/>
      <c r="AX267" s="1058"/>
      <c r="AY267" s="1058"/>
      <c r="AZ267" s="1058"/>
      <c r="BA267" s="1058"/>
      <c r="BB267" s="1058"/>
      <c r="BC267" s="1058"/>
      <c r="BD267" s="1058"/>
      <c r="BE267" s="1058"/>
      <c r="BF267" s="1058"/>
      <c r="BG267" s="1058"/>
      <c r="BH267" s="1058"/>
      <c r="BI267" s="1058"/>
      <c r="BJ267" s="1058"/>
      <c r="BK267" s="1058"/>
      <c r="BL267" s="1058"/>
      <c r="BM267" s="1058"/>
      <c r="BN267" s="1058"/>
      <c r="BO267" s="1058"/>
      <c r="BP267" s="1058"/>
      <c r="BQ267" s="1058"/>
      <c r="BR267" s="1058"/>
      <c r="BS267" s="1058"/>
      <c r="BT267" s="1058"/>
      <c r="BU267" s="1058"/>
      <c r="BV267" s="1058"/>
      <c r="BW267" s="1058"/>
      <c r="BX267" s="1058"/>
      <c r="BY267" s="1058"/>
      <c r="BZ267" s="1058"/>
      <c r="CA267" s="1058"/>
      <c r="CB267" s="1058"/>
      <c r="CC267" s="1058"/>
      <c r="CD267" s="1058"/>
      <c r="CE267" s="1058"/>
      <c r="CF267" s="1058"/>
      <c r="CG267" s="1058"/>
      <c r="CH267" s="1058"/>
      <c r="CI267" s="1058"/>
      <c r="CJ267" s="1058"/>
      <c r="CK267" s="1058"/>
      <c r="CL267" s="1058"/>
      <c r="CM267" s="1058"/>
      <c r="CN267" s="1058"/>
      <c r="CO267" s="1058"/>
      <c r="CP267" s="1058"/>
      <c r="CQ267" s="1058"/>
      <c r="CR267" s="1058"/>
      <c r="CS267" s="1058"/>
      <c r="CT267" s="1058"/>
      <c r="CU267" s="1058"/>
      <c r="CV267" s="1058"/>
      <c r="CW267" s="1058"/>
      <c r="CX267" s="1058"/>
      <c r="CY267" s="1058"/>
      <c r="CZ267" s="1058"/>
      <c r="DA267" s="1058"/>
      <c r="DB267" s="1058"/>
      <c r="DC267" s="1058"/>
      <c r="DD267" s="1058"/>
      <c r="DE267" s="1058"/>
      <c r="DF267" s="1058"/>
      <c r="DG267" s="1058"/>
      <c r="DH267" s="1058"/>
      <c r="DI267" s="1058"/>
      <c r="DJ267" s="1058"/>
      <c r="DK267" s="1058"/>
      <c r="DL267" s="1058"/>
      <c r="DM267" s="1058"/>
      <c r="DN267" s="1058"/>
      <c r="DO267" s="1058"/>
      <c r="DP267" s="1058"/>
      <c r="DQ267" s="1058"/>
      <c r="DR267" s="1058"/>
      <c r="DS267" s="1058"/>
      <c r="DT267" s="1058"/>
      <c r="DU267" s="1058"/>
      <c r="DV267" s="1058"/>
      <c r="DW267" s="1058"/>
      <c r="DX267" s="1058"/>
      <c r="DY267" s="1058"/>
      <c r="DZ267" s="1058"/>
      <c r="EA267" s="1058"/>
      <c r="EB267" s="1058"/>
      <c r="EC267" s="1058"/>
      <c r="ED267" s="1058"/>
      <c r="EE267" s="1058"/>
      <c r="EF267" s="1058"/>
      <c r="EG267" s="1058"/>
      <c r="EH267" s="1058"/>
      <c r="EI267" s="1058"/>
      <c r="EJ267" s="1058"/>
      <c r="EK267" s="1058"/>
      <c r="EL267" s="1058"/>
      <c r="EM267" s="1058"/>
      <c r="EN267" s="1058"/>
      <c r="EO267" s="1058"/>
      <c r="EP267" s="1058"/>
      <c r="EQ267" s="1058"/>
      <c r="ER267" s="1058"/>
      <c r="ES267" s="1058"/>
      <c r="ET267" s="1058"/>
      <c r="EU267" s="1058"/>
      <c r="EV267" s="1058"/>
      <c r="EW267" s="1058"/>
      <c r="EX267" s="1058"/>
      <c r="EY267" s="1058"/>
      <c r="EZ267" s="1058"/>
      <c r="FA267" s="1058"/>
      <c r="FB267" s="1058"/>
      <c r="FC267" s="1058"/>
      <c r="FD267" s="1058"/>
      <c r="FE267" s="1058"/>
      <c r="FF267" s="1058"/>
      <c r="FG267" s="1058"/>
      <c r="FH267" s="1058"/>
      <c r="FI267" s="1058"/>
      <c r="FJ267" s="1058"/>
      <c r="FK267" s="1058"/>
      <c r="FL267" s="1058"/>
      <c r="FM267" s="1058"/>
      <c r="FN267" s="1058"/>
      <c r="FO267" s="1058"/>
      <c r="FP267" s="1058"/>
      <c r="FQ267" s="1058"/>
      <c r="FR267" s="1058"/>
      <c r="FS267" s="1058"/>
      <c r="FT267" s="1058"/>
      <c r="FU267" s="1058"/>
      <c r="FV267" s="1058"/>
      <c r="FW267" s="1058"/>
      <c r="FX267" s="1058"/>
      <c r="FY267" s="1058"/>
      <c r="FZ267" s="1058"/>
      <c r="GA267" s="1058"/>
      <c r="GB267" s="1058"/>
      <c r="GC267" s="1058"/>
      <c r="GD267" s="1058"/>
      <c r="GE267" s="1058"/>
      <c r="GF267" s="1058"/>
      <c r="GG267" s="1058"/>
      <c r="GH267" s="1058"/>
      <c r="GI267" s="1058"/>
      <c r="GJ267" s="1058"/>
      <c r="GK267" s="1058"/>
      <c r="GL267" s="1058"/>
      <c r="GM267" s="1058"/>
      <c r="GN267" s="1058"/>
      <c r="GO267" s="1058"/>
      <c r="GP267" s="1058"/>
      <c r="GQ267" s="1058"/>
      <c r="GR267" s="1058"/>
      <c r="GS267" s="1058"/>
      <c r="GT267" s="1058"/>
      <c r="GU267" s="1058"/>
      <c r="GV267" s="1058"/>
      <c r="GW267" s="1058"/>
      <c r="GX267" s="1058"/>
      <c r="GY267" s="1058"/>
      <c r="GZ267" s="1058"/>
      <c r="HA267" s="1058"/>
      <c r="HB267" s="1058"/>
      <c r="HC267" s="1058"/>
      <c r="HD267" s="1058"/>
      <c r="HE267" s="1058"/>
      <c r="HF267" s="1058"/>
      <c r="HG267" s="1058"/>
      <c r="HH267" s="1058"/>
      <c r="HI267" s="1058"/>
      <c r="HJ267" s="1058"/>
      <c r="HK267" s="1058"/>
      <c r="HL267" s="1058"/>
      <c r="HM267" s="1058"/>
      <c r="HN267" s="1058"/>
      <c r="HO267" s="1058"/>
      <c r="HP267" s="1058"/>
      <c r="HQ267" s="1058"/>
      <c r="HR267" s="1058"/>
      <c r="HS267" s="1058"/>
      <c r="HT267" s="1058"/>
      <c r="HU267" s="1058"/>
      <c r="HV267" s="1058"/>
      <c r="HW267" s="1058"/>
      <c r="HX267" s="1058"/>
      <c r="HY267" s="1058"/>
      <c r="HZ267" s="1058"/>
      <c r="IA267" s="1058"/>
      <c r="IB267" s="1058"/>
      <c r="IC267" s="1058"/>
      <c r="ID267" s="1058"/>
      <c r="IE267" s="1058"/>
      <c r="IF267" s="1058"/>
      <c r="IG267" s="1058"/>
      <c r="IH267" s="1058"/>
      <c r="II267" s="1058"/>
      <c r="IJ267" s="1058"/>
      <c r="IK267" s="1058"/>
      <c r="IL267" s="1058"/>
      <c r="IM267" s="1058"/>
      <c r="IN267" s="1058"/>
      <c r="IO267" s="1058"/>
      <c r="IP267" s="1058"/>
      <c r="IQ267" s="1058"/>
      <c r="IR267" s="1058"/>
      <c r="IS267" s="1058"/>
      <c r="IT267" s="1058"/>
      <c r="IU267" s="1058"/>
    </row>
    <row r="268" spans="1:255" ht="27.75" hidden="1" customHeight="1">
      <c r="A268" s="1045"/>
      <c r="C268" s="1032"/>
      <c r="E268" s="1058"/>
      <c r="F268" s="1058"/>
      <c r="G268" s="1058"/>
      <c r="H268" s="1058"/>
      <c r="I268" s="1058"/>
      <c r="J268" s="1058"/>
      <c r="K268" s="1058"/>
      <c r="L268" s="1058"/>
      <c r="M268" s="1058"/>
      <c r="N268" s="1058"/>
      <c r="O268" s="1058"/>
      <c r="P268" s="1058"/>
      <c r="Q268" s="1058"/>
      <c r="R268" s="1058"/>
      <c r="S268" s="1058"/>
      <c r="T268" s="1058"/>
      <c r="U268" s="1058"/>
      <c r="V268" s="1058"/>
      <c r="W268" s="1058"/>
      <c r="X268" s="1058"/>
      <c r="Y268" s="1058"/>
      <c r="Z268" s="1058"/>
      <c r="AA268" s="1058"/>
      <c r="AB268" s="1058"/>
      <c r="AC268" s="1058"/>
      <c r="AD268" s="1058"/>
      <c r="AE268" s="1058"/>
      <c r="AF268" s="1058"/>
      <c r="AG268" s="1058"/>
      <c r="AH268" s="1058"/>
      <c r="AI268" s="1058"/>
      <c r="AJ268" s="1058"/>
      <c r="AK268" s="1058"/>
      <c r="AL268" s="1058"/>
      <c r="AM268" s="1058"/>
      <c r="AN268" s="1058"/>
      <c r="AO268" s="1058"/>
      <c r="AP268" s="1058"/>
      <c r="AQ268" s="1058"/>
      <c r="AR268" s="1058"/>
      <c r="AS268" s="1058"/>
      <c r="AT268" s="1058"/>
      <c r="AU268" s="1058"/>
      <c r="AV268" s="1058"/>
      <c r="AW268" s="1058"/>
      <c r="AX268" s="1058"/>
      <c r="AY268" s="1058"/>
      <c r="AZ268" s="1058"/>
      <c r="BA268" s="1058"/>
      <c r="BB268" s="1058"/>
      <c r="BC268" s="1058"/>
      <c r="BD268" s="1058"/>
      <c r="BE268" s="1058"/>
      <c r="BF268" s="1058"/>
      <c r="BG268" s="1058"/>
      <c r="BH268" s="1058"/>
      <c r="BI268" s="1058"/>
      <c r="BJ268" s="1058"/>
      <c r="BK268" s="1058"/>
      <c r="BL268" s="1058"/>
      <c r="BM268" s="1058"/>
      <c r="BN268" s="1058"/>
      <c r="BO268" s="1058"/>
      <c r="BP268" s="1058"/>
      <c r="BQ268" s="1058"/>
      <c r="BR268" s="1058"/>
      <c r="BS268" s="1058"/>
      <c r="BT268" s="1058"/>
      <c r="BU268" s="1058"/>
      <c r="BV268" s="1058"/>
      <c r="BW268" s="1058"/>
      <c r="BX268" s="1058"/>
      <c r="BY268" s="1058"/>
      <c r="BZ268" s="1058"/>
      <c r="CA268" s="1058"/>
      <c r="CB268" s="1058"/>
      <c r="CC268" s="1058"/>
      <c r="CD268" s="1058"/>
      <c r="CE268" s="1058"/>
      <c r="CF268" s="1058"/>
      <c r="CG268" s="1058"/>
      <c r="CH268" s="1058"/>
      <c r="CI268" s="1058"/>
      <c r="CJ268" s="1058"/>
      <c r="CK268" s="1058"/>
      <c r="CL268" s="1058"/>
      <c r="CM268" s="1058"/>
      <c r="CN268" s="1058"/>
      <c r="CO268" s="1058"/>
      <c r="CP268" s="1058"/>
      <c r="CQ268" s="1058"/>
      <c r="CR268" s="1058"/>
      <c r="CS268" s="1058"/>
      <c r="CT268" s="1058"/>
      <c r="CU268" s="1058"/>
      <c r="CV268" s="1058"/>
      <c r="CW268" s="1058"/>
      <c r="CX268" s="1058"/>
      <c r="CY268" s="1058"/>
      <c r="CZ268" s="1058"/>
      <c r="DA268" s="1058"/>
      <c r="DB268" s="1058"/>
      <c r="DC268" s="1058"/>
      <c r="DD268" s="1058"/>
      <c r="DE268" s="1058"/>
      <c r="DF268" s="1058"/>
      <c r="DG268" s="1058"/>
      <c r="DH268" s="1058"/>
      <c r="DI268" s="1058"/>
      <c r="DJ268" s="1058"/>
      <c r="DK268" s="1058"/>
      <c r="DL268" s="1058"/>
      <c r="DM268" s="1058"/>
      <c r="DN268" s="1058"/>
      <c r="DO268" s="1058"/>
      <c r="DP268" s="1058"/>
      <c r="DQ268" s="1058"/>
      <c r="DR268" s="1058"/>
      <c r="DS268" s="1058"/>
      <c r="DT268" s="1058"/>
      <c r="DU268" s="1058"/>
      <c r="DV268" s="1058"/>
      <c r="DW268" s="1058"/>
      <c r="DX268" s="1058"/>
      <c r="DY268" s="1058"/>
      <c r="DZ268" s="1058"/>
      <c r="EA268" s="1058"/>
      <c r="EB268" s="1058"/>
      <c r="EC268" s="1058"/>
      <c r="ED268" s="1058"/>
      <c r="EE268" s="1058"/>
      <c r="EF268" s="1058"/>
      <c r="EG268" s="1058"/>
      <c r="EH268" s="1058"/>
      <c r="EI268" s="1058"/>
      <c r="EJ268" s="1058"/>
      <c r="EK268" s="1058"/>
      <c r="EL268" s="1058"/>
      <c r="EM268" s="1058"/>
      <c r="EN268" s="1058"/>
      <c r="EO268" s="1058"/>
      <c r="EP268" s="1058"/>
      <c r="EQ268" s="1058"/>
      <c r="ER268" s="1058"/>
      <c r="ES268" s="1058"/>
      <c r="ET268" s="1058"/>
      <c r="EU268" s="1058"/>
      <c r="EV268" s="1058"/>
      <c r="EW268" s="1058"/>
      <c r="EX268" s="1058"/>
      <c r="EY268" s="1058"/>
      <c r="EZ268" s="1058"/>
      <c r="FA268" s="1058"/>
      <c r="FB268" s="1058"/>
      <c r="FC268" s="1058"/>
      <c r="FD268" s="1058"/>
      <c r="FE268" s="1058"/>
      <c r="FF268" s="1058"/>
      <c r="FG268" s="1058"/>
      <c r="FH268" s="1058"/>
      <c r="FI268" s="1058"/>
      <c r="FJ268" s="1058"/>
      <c r="FK268" s="1058"/>
      <c r="FL268" s="1058"/>
      <c r="FM268" s="1058"/>
      <c r="FN268" s="1058"/>
      <c r="FO268" s="1058"/>
      <c r="FP268" s="1058"/>
      <c r="FQ268" s="1058"/>
      <c r="FR268" s="1058"/>
      <c r="FS268" s="1058"/>
      <c r="FT268" s="1058"/>
      <c r="FU268" s="1058"/>
      <c r="FV268" s="1058"/>
      <c r="FW268" s="1058"/>
      <c r="FX268" s="1058"/>
      <c r="FY268" s="1058"/>
      <c r="FZ268" s="1058"/>
      <c r="GA268" s="1058"/>
      <c r="GB268" s="1058"/>
      <c r="GC268" s="1058"/>
      <c r="GD268" s="1058"/>
      <c r="GE268" s="1058"/>
      <c r="GF268" s="1058"/>
      <c r="GG268" s="1058"/>
      <c r="GH268" s="1058"/>
      <c r="GI268" s="1058"/>
      <c r="GJ268" s="1058"/>
      <c r="GK268" s="1058"/>
      <c r="GL268" s="1058"/>
      <c r="GM268" s="1058"/>
      <c r="GN268" s="1058"/>
      <c r="GO268" s="1058"/>
      <c r="GP268" s="1058"/>
      <c r="GQ268" s="1058"/>
      <c r="GR268" s="1058"/>
      <c r="GS268" s="1058"/>
      <c r="GT268" s="1058"/>
      <c r="GU268" s="1058"/>
      <c r="GV268" s="1058"/>
      <c r="GW268" s="1058"/>
      <c r="GX268" s="1058"/>
      <c r="GY268" s="1058"/>
      <c r="GZ268" s="1058"/>
      <c r="HA268" s="1058"/>
      <c r="HB268" s="1058"/>
      <c r="HC268" s="1058"/>
      <c r="HD268" s="1058"/>
      <c r="HE268" s="1058"/>
      <c r="HF268" s="1058"/>
      <c r="HG268" s="1058"/>
      <c r="HH268" s="1058"/>
      <c r="HI268" s="1058"/>
      <c r="HJ268" s="1058"/>
      <c r="HK268" s="1058"/>
      <c r="HL268" s="1058"/>
      <c r="HM268" s="1058"/>
      <c r="HN268" s="1058"/>
      <c r="HO268" s="1058"/>
      <c r="HP268" s="1058"/>
      <c r="HQ268" s="1058"/>
      <c r="HR268" s="1058"/>
      <c r="HS268" s="1058"/>
      <c r="HT268" s="1058"/>
      <c r="HU268" s="1058"/>
      <c r="HV268" s="1058"/>
      <c r="HW268" s="1058"/>
      <c r="HX268" s="1058"/>
      <c r="HY268" s="1058"/>
      <c r="HZ268" s="1058"/>
      <c r="IA268" s="1058"/>
      <c r="IB268" s="1058"/>
      <c r="IC268" s="1058"/>
      <c r="ID268" s="1058"/>
      <c r="IE268" s="1058"/>
      <c r="IF268" s="1058"/>
      <c r="IG268" s="1058"/>
      <c r="IH268" s="1058"/>
      <c r="II268" s="1058"/>
      <c r="IJ268" s="1058"/>
      <c r="IK268" s="1058"/>
      <c r="IL268" s="1058"/>
      <c r="IM268" s="1058"/>
      <c r="IN268" s="1058"/>
      <c r="IO268" s="1058"/>
      <c r="IP268" s="1058"/>
      <c r="IQ268" s="1058"/>
      <c r="IR268" s="1058"/>
      <c r="IS268" s="1058"/>
      <c r="IT268" s="1058"/>
      <c r="IU268" s="1058"/>
    </row>
    <row r="269" spans="1:255" ht="27.75" hidden="1" customHeight="1">
      <c r="A269" s="1045"/>
      <c r="C269" s="1032"/>
      <c r="E269" s="1058"/>
      <c r="F269" s="1058"/>
      <c r="G269" s="1058"/>
      <c r="H269" s="1058"/>
      <c r="I269" s="1058"/>
      <c r="J269" s="1058"/>
      <c r="K269" s="1058"/>
      <c r="L269" s="1058"/>
      <c r="M269" s="1058"/>
      <c r="N269" s="1058"/>
      <c r="O269" s="1058"/>
      <c r="P269" s="1058"/>
      <c r="Q269" s="1058"/>
      <c r="R269" s="1058"/>
      <c r="S269" s="1058"/>
      <c r="T269" s="1058"/>
      <c r="U269" s="1058"/>
      <c r="V269" s="1058"/>
      <c r="W269" s="1058"/>
      <c r="X269" s="1058"/>
      <c r="Y269" s="1058"/>
      <c r="Z269" s="1058"/>
      <c r="AA269" s="1058"/>
      <c r="AB269" s="1058"/>
      <c r="AC269" s="1058"/>
      <c r="AD269" s="1058"/>
      <c r="AE269" s="1058"/>
      <c r="AF269" s="1058"/>
      <c r="AG269" s="1058"/>
      <c r="AH269" s="1058"/>
      <c r="AI269" s="1058"/>
      <c r="AJ269" s="1058"/>
      <c r="AK269" s="1058"/>
      <c r="AL269" s="1058"/>
      <c r="AM269" s="1058"/>
      <c r="AN269" s="1058"/>
      <c r="AO269" s="1058"/>
      <c r="AP269" s="1058"/>
      <c r="AQ269" s="1058"/>
      <c r="AR269" s="1058"/>
      <c r="AS269" s="1058"/>
      <c r="AT269" s="1058"/>
      <c r="AU269" s="1058"/>
      <c r="AV269" s="1058"/>
      <c r="AW269" s="1058"/>
      <c r="AX269" s="1058"/>
      <c r="AY269" s="1058"/>
      <c r="AZ269" s="1058"/>
      <c r="BA269" s="1058"/>
      <c r="BB269" s="1058"/>
      <c r="BC269" s="1058"/>
      <c r="BD269" s="1058"/>
      <c r="BE269" s="1058"/>
      <c r="BF269" s="1058"/>
      <c r="BG269" s="1058"/>
      <c r="BH269" s="1058"/>
      <c r="BI269" s="1058"/>
      <c r="BJ269" s="1058"/>
      <c r="BK269" s="1058"/>
      <c r="BL269" s="1058"/>
      <c r="BM269" s="1058"/>
      <c r="BN269" s="1058"/>
      <c r="BO269" s="1058"/>
      <c r="BP269" s="1058"/>
      <c r="BQ269" s="1058"/>
      <c r="BR269" s="1058"/>
      <c r="BS269" s="1058"/>
      <c r="BT269" s="1058"/>
      <c r="BU269" s="1058"/>
      <c r="BV269" s="1058"/>
      <c r="BW269" s="1058"/>
      <c r="BX269" s="1058"/>
      <c r="BY269" s="1058"/>
      <c r="BZ269" s="1058"/>
      <c r="CA269" s="1058"/>
      <c r="CB269" s="1058"/>
      <c r="CC269" s="1058"/>
      <c r="CD269" s="1058"/>
      <c r="CE269" s="1058"/>
      <c r="CF269" s="1058"/>
      <c r="CG269" s="1058"/>
      <c r="CH269" s="1058"/>
      <c r="CI269" s="1058"/>
      <c r="CJ269" s="1058"/>
      <c r="CK269" s="1058"/>
      <c r="CL269" s="1058"/>
      <c r="CM269" s="1058"/>
      <c r="CN269" s="1058"/>
      <c r="CO269" s="1058"/>
      <c r="CP269" s="1058"/>
      <c r="CQ269" s="1058"/>
      <c r="CR269" s="1058"/>
      <c r="CS269" s="1058"/>
      <c r="CT269" s="1058"/>
      <c r="CU269" s="1058"/>
      <c r="CV269" s="1058"/>
      <c r="CW269" s="1058"/>
      <c r="CX269" s="1058"/>
      <c r="CY269" s="1058"/>
      <c r="CZ269" s="1058"/>
      <c r="DA269" s="1058"/>
      <c r="DB269" s="1058"/>
      <c r="DC269" s="1058"/>
      <c r="DD269" s="1058"/>
      <c r="DE269" s="1058"/>
      <c r="DF269" s="1058"/>
      <c r="DG269" s="1058"/>
      <c r="DH269" s="1058"/>
      <c r="DI269" s="1058"/>
      <c r="DJ269" s="1058"/>
      <c r="DK269" s="1058"/>
      <c r="DL269" s="1058"/>
      <c r="DM269" s="1058"/>
      <c r="DN269" s="1058"/>
      <c r="DO269" s="1058"/>
      <c r="DP269" s="1058"/>
      <c r="DQ269" s="1058"/>
      <c r="DR269" s="1058"/>
      <c r="DS269" s="1058"/>
      <c r="DT269" s="1058"/>
      <c r="DU269" s="1058"/>
      <c r="DV269" s="1058"/>
      <c r="DW269" s="1058"/>
      <c r="DX269" s="1058"/>
      <c r="DY269" s="1058"/>
      <c r="DZ269" s="1058"/>
      <c r="EA269" s="1058"/>
      <c r="EB269" s="1058"/>
      <c r="EC269" s="1058"/>
      <c r="ED269" s="1058"/>
      <c r="EE269" s="1058"/>
      <c r="EF269" s="1058"/>
      <c r="EG269" s="1058"/>
      <c r="EH269" s="1058"/>
      <c r="EI269" s="1058"/>
      <c r="EJ269" s="1058"/>
      <c r="EK269" s="1058"/>
      <c r="EL269" s="1058"/>
      <c r="EM269" s="1058"/>
      <c r="EN269" s="1058"/>
      <c r="EO269" s="1058"/>
      <c r="EP269" s="1058"/>
      <c r="EQ269" s="1058"/>
      <c r="ER269" s="1058"/>
      <c r="ES269" s="1058"/>
      <c r="ET269" s="1058"/>
      <c r="EU269" s="1058"/>
      <c r="EV269" s="1058"/>
      <c r="EW269" s="1058"/>
      <c r="EX269" s="1058"/>
      <c r="EY269" s="1058"/>
      <c r="EZ269" s="1058"/>
      <c r="FA269" s="1058"/>
      <c r="FB269" s="1058"/>
      <c r="FC269" s="1058"/>
      <c r="FD269" s="1058"/>
      <c r="FE269" s="1058"/>
      <c r="FF269" s="1058"/>
      <c r="FG269" s="1058"/>
      <c r="FH269" s="1058"/>
      <c r="FI269" s="1058"/>
      <c r="FJ269" s="1058"/>
      <c r="FK269" s="1058"/>
      <c r="FL269" s="1058"/>
      <c r="FM269" s="1058"/>
      <c r="FN269" s="1058"/>
      <c r="FO269" s="1058"/>
      <c r="FP269" s="1058"/>
      <c r="FQ269" s="1058"/>
      <c r="FR269" s="1058"/>
      <c r="FS269" s="1058"/>
      <c r="FT269" s="1058"/>
      <c r="FU269" s="1058"/>
      <c r="FV269" s="1058"/>
      <c r="FW269" s="1058"/>
      <c r="FX269" s="1058"/>
      <c r="FY269" s="1058"/>
      <c r="FZ269" s="1058"/>
      <c r="GA269" s="1058"/>
      <c r="GB269" s="1058"/>
      <c r="GC269" s="1058"/>
      <c r="GD269" s="1058"/>
      <c r="GE269" s="1058"/>
      <c r="GF269" s="1058"/>
      <c r="GG269" s="1058"/>
      <c r="GH269" s="1058"/>
      <c r="GI269" s="1058"/>
      <c r="GJ269" s="1058"/>
      <c r="GK269" s="1058"/>
      <c r="GL269" s="1058"/>
      <c r="GM269" s="1058"/>
      <c r="GN269" s="1058"/>
      <c r="GO269" s="1058"/>
      <c r="GP269" s="1058"/>
      <c r="GQ269" s="1058"/>
      <c r="GR269" s="1058"/>
      <c r="GS269" s="1058"/>
      <c r="GT269" s="1058"/>
      <c r="GU269" s="1058"/>
      <c r="GV269" s="1058"/>
      <c r="GW269" s="1058"/>
      <c r="GX269" s="1058"/>
      <c r="GY269" s="1058"/>
      <c r="GZ269" s="1058"/>
      <c r="HA269" s="1058"/>
      <c r="HB269" s="1058"/>
      <c r="HC269" s="1058"/>
      <c r="HD269" s="1058"/>
      <c r="HE269" s="1058"/>
      <c r="HF269" s="1058"/>
      <c r="HG269" s="1058"/>
      <c r="HH269" s="1058"/>
      <c r="HI269" s="1058"/>
      <c r="HJ269" s="1058"/>
      <c r="HK269" s="1058"/>
      <c r="HL269" s="1058"/>
      <c r="HM269" s="1058"/>
      <c r="HN269" s="1058"/>
      <c r="HO269" s="1058"/>
      <c r="HP269" s="1058"/>
      <c r="HQ269" s="1058"/>
      <c r="HR269" s="1058"/>
      <c r="HS269" s="1058"/>
      <c r="HT269" s="1058"/>
      <c r="HU269" s="1058"/>
      <c r="HV269" s="1058"/>
      <c r="HW269" s="1058"/>
      <c r="HX269" s="1058"/>
      <c r="HY269" s="1058"/>
      <c r="HZ269" s="1058"/>
      <c r="IA269" s="1058"/>
      <c r="IB269" s="1058"/>
      <c r="IC269" s="1058"/>
      <c r="ID269" s="1058"/>
      <c r="IE269" s="1058"/>
      <c r="IF269" s="1058"/>
      <c r="IG269" s="1058"/>
      <c r="IH269" s="1058"/>
      <c r="II269" s="1058"/>
      <c r="IJ269" s="1058"/>
      <c r="IK269" s="1058"/>
      <c r="IL269" s="1058"/>
      <c r="IM269" s="1058"/>
      <c r="IN269" s="1058"/>
      <c r="IO269" s="1058"/>
      <c r="IP269" s="1058"/>
      <c r="IQ269" s="1058"/>
      <c r="IR269" s="1058"/>
      <c r="IS269" s="1058"/>
      <c r="IT269" s="1058"/>
      <c r="IU269" s="1058"/>
    </row>
    <row r="270" spans="1:255" ht="18.75" hidden="1" customHeight="1">
      <c r="A270" s="1045"/>
      <c r="C270" s="1032"/>
      <c r="E270" s="1058"/>
      <c r="F270" s="1058"/>
      <c r="G270" s="1058"/>
      <c r="H270" s="1058"/>
      <c r="I270" s="1058"/>
      <c r="J270" s="1058"/>
      <c r="K270" s="1058"/>
      <c r="L270" s="1058"/>
      <c r="M270" s="1058"/>
      <c r="N270" s="1058"/>
      <c r="O270" s="1058"/>
      <c r="P270" s="1058"/>
      <c r="Q270" s="1058"/>
      <c r="R270" s="1058"/>
      <c r="S270" s="1058"/>
      <c r="T270" s="1058"/>
      <c r="U270" s="1058"/>
      <c r="V270" s="1058"/>
      <c r="W270" s="1058"/>
      <c r="X270" s="1058"/>
      <c r="Y270" s="1058"/>
      <c r="Z270" s="1058"/>
      <c r="AA270" s="1058"/>
      <c r="AB270" s="1058"/>
      <c r="AC270" s="1058"/>
      <c r="AD270" s="1058"/>
      <c r="AE270" s="1058"/>
      <c r="AF270" s="1058"/>
      <c r="AG270" s="1058"/>
      <c r="AH270" s="1058"/>
      <c r="AI270" s="1058"/>
      <c r="AJ270" s="1058"/>
      <c r="AK270" s="1058"/>
      <c r="AL270" s="1058"/>
      <c r="AM270" s="1058"/>
      <c r="AN270" s="1058"/>
      <c r="AO270" s="1058"/>
      <c r="AP270" s="1058"/>
      <c r="AQ270" s="1058"/>
      <c r="AR270" s="1058"/>
      <c r="AS270" s="1058"/>
      <c r="AT270" s="1058"/>
      <c r="AU270" s="1058"/>
      <c r="AV270" s="1058"/>
      <c r="AW270" s="1058"/>
      <c r="AX270" s="1058"/>
      <c r="AY270" s="1058"/>
      <c r="AZ270" s="1058"/>
      <c r="BA270" s="1058"/>
      <c r="BB270" s="1058"/>
      <c r="BC270" s="1058"/>
      <c r="BD270" s="1058"/>
      <c r="BE270" s="1058"/>
      <c r="BF270" s="1058"/>
      <c r="BG270" s="1058"/>
      <c r="BH270" s="1058"/>
      <c r="BI270" s="1058"/>
      <c r="BJ270" s="1058"/>
      <c r="BK270" s="1058"/>
      <c r="BL270" s="1058"/>
      <c r="BM270" s="1058"/>
      <c r="BN270" s="1058"/>
      <c r="BO270" s="1058"/>
      <c r="BP270" s="1058"/>
      <c r="BQ270" s="1058"/>
      <c r="BR270" s="1058"/>
      <c r="BS270" s="1058"/>
      <c r="BT270" s="1058"/>
      <c r="BU270" s="1058"/>
      <c r="BV270" s="1058"/>
      <c r="BW270" s="1058"/>
      <c r="BX270" s="1058"/>
      <c r="BY270" s="1058"/>
      <c r="BZ270" s="1058"/>
      <c r="CA270" s="1058"/>
      <c r="CB270" s="1058"/>
      <c r="CC270" s="1058"/>
      <c r="CD270" s="1058"/>
      <c r="CE270" s="1058"/>
      <c r="CF270" s="1058"/>
      <c r="CG270" s="1058"/>
      <c r="CH270" s="1058"/>
      <c r="CI270" s="1058"/>
      <c r="CJ270" s="1058"/>
      <c r="CK270" s="1058"/>
      <c r="CL270" s="1058"/>
      <c r="CM270" s="1058"/>
      <c r="CN270" s="1058"/>
      <c r="CO270" s="1058"/>
      <c r="CP270" s="1058"/>
      <c r="CQ270" s="1058"/>
      <c r="CR270" s="1058"/>
      <c r="CS270" s="1058"/>
      <c r="CT270" s="1058"/>
      <c r="CU270" s="1058"/>
      <c r="CV270" s="1058"/>
      <c r="CW270" s="1058"/>
      <c r="CX270" s="1058"/>
      <c r="CY270" s="1058"/>
      <c r="CZ270" s="1058"/>
      <c r="DA270" s="1058"/>
      <c r="DB270" s="1058"/>
      <c r="DC270" s="1058"/>
      <c r="DD270" s="1058"/>
      <c r="DE270" s="1058"/>
      <c r="DF270" s="1058"/>
      <c r="DG270" s="1058"/>
      <c r="DH270" s="1058"/>
      <c r="DI270" s="1058"/>
      <c r="DJ270" s="1058"/>
      <c r="DK270" s="1058"/>
      <c r="DL270" s="1058"/>
      <c r="DM270" s="1058"/>
      <c r="DN270" s="1058"/>
      <c r="DO270" s="1058"/>
      <c r="DP270" s="1058"/>
      <c r="DQ270" s="1058"/>
      <c r="DR270" s="1058"/>
      <c r="DS270" s="1058"/>
      <c r="DT270" s="1058"/>
      <c r="DU270" s="1058"/>
      <c r="DV270" s="1058"/>
      <c r="DW270" s="1058"/>
      <c r="DX270" s="1058"/>
      <c r="DY270" s="1058"/>
      <c r="DZ270" s="1058"/>
      <c r="EA270" s="1058"/>
      <c r="EB270" s="1058"/>
      <c r="EC270" s="1058"/>
      <c r="ED270" s="1058"/>
      <c r="EE270" s="1058"/>
      <c r="EF270" s="1058"/>
      <c r="EG270" s="1058"/>
      <c r="EH270" s="1058"/>
      <c r="EI270" s="1058"/>
      <c r="EJ270" s="1058"/>
      <c r="EK270" s="1058"/>
      <c r="EL270" s="1058"/>
      <c r="EM270" s="1058"/>
      <c r="EN270" s="1058"/>
      <c r="EO270" s="1058"/>
      <c r="EP270" s="1058"/>
      <c r="EQ270" s="1058"/>
      <c r="ER270" s="1058"/>
      <c r="ES270" s="1058"/>
      <c r="ET270" s="1058"/>
      <c r="EU270" s="1058"/>
      <c r="EV270" s="1058"/>
      <c r="EW270" s="1058"/>
      <c r="EX270" s="1058"/>
      <c r="EY270" s="1058"/>
      <c r="EZ270" s="1058"/>
      <c r="FA270" s="1058"/>
      <c r="FB270" s="1058"/>
      <c r="FC270" s="1058"/>
      <c r="FD270" s="1058"/>
      <c r="FE270" s="1058"/>
      <c r="FF270" s="1058"/>
      <c r="FG270" s="1058"/>
      <c r="FH270" s="1058"/>
      <c r="FI270" s="1058"/>
      <c r="FJ270" s="1058"/>
      <c r="FK270" s="1058"/>
      <c r="FL270" s="1058"/>
      <c r="FM270" s="1058"/>
      <c r="FN270" s="1058"/>
      <c r="FO270" s="1058"/>
      <c r="FP270" s="1058"/>
      <c r="FQ270" s="1058"/>
      <c r="FR270" s="1058"/>
      <c r="FS270" s="1058"/>
      <c r="FT270" s="1058"/>
      <c r="FU270" s="1058"/>
      <c r="FV270" s="1058"/>
      <c r="FW270" s="1058"/>
      <c r="FX270" s="1058"/>
      <c r="FY270" s="1058"/>
      <c r="FZ270" s="1058"/>
      <c r="GA270" s="1058"/>
      <c r="GB270" s="1058"/>
      <c r="GC270" s="1058"/>
      <c r="GD270" s="1058"/>
      <c r="GE270" s="1058"/>
      <c r="GF270" s="1058"/>
      <c r="GG270" s="1058"/>
      <c r="GH270" s="1058"/>
      <c r="GI270" s="1058"/>
      <c r="GJ270" s="1058"/>
      <c r="GK270" s="1058"/>
      <c r="GL270" s="1058"/>
      <c r="GM270" s="1058"/>
      <c r="GN270" s="1058"/>
      <c r="GO270" s="1058"/>
      <c r="GP270" s="1058"/>
      <c r="GQ270" s="1058"/>
      <c r="GR270" s="1058"/>
      <c r="GS270" s="1058"/>
      <c r="GT270" s="1058"/>
      <c r="GU270" s="1058"/>
      <c r="GV270" s="1058"/>
      <c r="GW270" s="1058"/>
      <c r="GX270" s="1058"/>
      <c r="GY270" s="1058"/>
      <c r="GZ270" s="1058"/>
      <c r="HA270" s="1058"/>
      <c r="HB270" s="1058"/>
      <c r="HC270" s="1058"/>
      <c r="HD270" s="1058"/>
      <c r="HE270" s="1058"/>
      <c r="HF270" s="1058"/>
      <c r="HG270" s="1058"/>
      <c r="HH270" s="1058"/>
      <c r="HI270" s="1058"/>
      <c r="HJ270" s="1058"/>
      <c r="HK270" s="1058"/>
      <c r="HL270" s="1058"/>
      <c r="HM270" s="1058"/>
      <c r="HN270" s="1058"/>
      <c r="HO270" s="1058"/>
      <c r="HP270" s="1058"/>
      <c r="HQ270" s="1058"/>
      <c r="HR270" s="1058"/>
      <c r="HS270" s="1058"/>
      <c r="HT270" s="1058"/>
      <c r="HU270" s="1058"/>
      <c r="HV270" s="1058"/>
      <c r="HW270" s="1058"/>
      <c r="HX270" s="1058"/>
      <c r="HY270" s="1058"/>
      <c r="HZ270" s="1058"/>
      <c r="IA270" s="1058"/>
      <c r="IB270" s="1058"/>
      <c r="IC270" s="1058"/>
      <c r="ID270" s="1058"/>
      <c r="IE270" s="1058"/>
      <c r="IF270" s="1058"/>
      <c r="IG270" s="1058"/>
      <c r="IH270" s="1058"/>
      <c r="II270" s="1058"/>
      <c r="IJ270" s="1058"/>
      <c r="IK270" s="1058"/>
      <c r="IL270" s="1058"/>
      <c r="IM270" s="1058"/>
      <c r="IN270" s="1058"/>
      <c r="IO270" s="1058"/>
      <c r="IP270" s="1058"/>
      <c r="IQ270" s="1058"/>
      <c r="IR270" s="1058"/>
      <c r="IS270" s="1058"/>
      <c r="IT270" s="1058"/>
      <c r="IU270" s="1058"/>
    </row>
    <row r="271" spans="1:255" ht="27.75" hidden="1" customHeight="1">
      <c r="A271" s="1045"/>
      <c r="C271" s="1032"/>
      <c r="E271" s="1058"/>
      <c r="F271" s="1058"/>
      <c r="G271" s="1058"/>
      <c r="H271" s="1058"/>
      <c r="I271" s="1058"/>
      <c r="J271" s="1058"/>
      <c r="K271" s="1058"/>
      <c r="L271" s="1058"/>
      <c r="M271" s="1058"/>
      <c r="N271" s="1058"/>
      <c r="O271" s="1058"/>
      <c r="P271" s="1058"/>
      <c r="Q271" s="1058"/>
      <c r="R271" s="1058"/>
      <c r="S271" s="1058"/>
      <c r="T271" s="1058"/>
      <c r="U271" s="1058"/>
      <c r="V271" s="1058"/>
      <c r="W271" s="1058"/>
      <c r="X271" s="1058"/>
      <c r="Y271" s="1058"/>
      <c r="Z271" s="1058"/>
      <c r="AA271" s="1058"/>
      <c r="AB271" s="1058"/>
      <c r="AC271" s="1058"/>
      <c r="AD271" s="1058"/>
      <c r="AE271" s="1058"/>
      <c r="AF271" s="1058"/>
      <c r="AG271" s="1058"/>
      <c r="AH271" s="1058"/>
      <c r="AI271" s="1058"/>
      <c r="AJ271" s="1058"/>
      <c r="AK271" s="1058"/>
      <c r="AL271" s="1058"/>
      <c r="AM271" s="1058"/>
      <c r="AN271" s="1058"/>
      <c r="AO271" s="1058"/>
      <c r="AP271" s="1058"/>
      <c r="AQ271" s="1058"/>
      <c r="AR271" s="1058"/>
      <c r="AS271" s="1058"/>
      <c r="AT271" s="1058"/>
      <c r="AU271" s="1058"/>
      <c r="AV271" s="1058"/>
      <c r="AW271" s="1058"/>
      <c r="AX271" s="1058"/>
      <c r="AY271" s="1058"/>
      <c r="AZ271" s="1058"/>
      <c r="BA271" s="1058"/>
      <c r="BB271" s="1058"/>
      <c r="BC271" s="1058"/>
      <c r="BD271" s="1058"/>
      <c r="BE271" s="1058"/>
      <c r="BF271" s="1058"/>
      <c r="BG271" s="1058"/>
      <c r="BH271" s="1058"/>
      <c r="BI271" s="1058"/>
      <c r="BJ271" s="1058"/>
      <c r="BK271" s="1058"/>
      <c r="BL271" s="1058"/>
      <c r="BM271" s="1058"/>
      <c r="BN271" s="1058"/>
      <c r="BO271" s="1058"/>
      <c r="BP271" s="1058"/>
      <c r="BQ271" s="1058"/>
      <c r="BR271" s="1058"/>
      <c r="BS271" s="1058"/>
      <c r="BT271" s="1058"/>
      <c r="BU271" s="1058"/>
      <c r="BV271" s="1058"/>
      <c r="BW271" s="1058"/>
      <c r="BX271" s="1058"/>
      <c r="BY271" s="1058"/>
      <c r="BZ271" s="1058"/>
      <c r="CA271" s="1058"/>
      <c r="CB271" s="1058"/>
      <c r="CC271" s="1058"/>
      <c r="CD271" s="1058"/>
      <c r="CE271" s="1058"/>
      <c r="CF271" s="1058"/>
      <c r="CG271" s="1058"/>
      <c r="CH271" s="1058"/>
      <c r="CI271" s="1058"/>
      <c r="CJ271" s="1058"/>
      <c r="CK271" s="1058"/>
      <c r="CL271" s="1058"/>
      <c r="CM271" s="1058"/>
      <c r="CN271" s="1058"/>
      <c r="CO271" s="1058"/>
      <c r="CP271" s="1058"/>
      <c r="CQ271" s="1058"/>
      <c r="CR271" s="1058"/>
      <c r="CS271" s="1058"/>
      <c r="CT271" s="1058"/>
      <c r="CU271" s="1058"/>
      <c r="CV271" s="1058"/>
      <c r="CW271" s="1058"/>
      <c r="CX271" s="1058"/>
      <c r="CY271" s="1058"/>
      <c r="CZ271" s="1058"/>
      <c r="DA271" s="1058"/>
      <c r="DB271" s="1058"/>
      <c r="DC271" s="1058"/>
      <c r="DD271" s="1058"/>
      <c r="DE271" s="1058"/>
      <c r="DF271" s="1058"/>
      <c r="DG271" s="1058"/>
      <c r="DH271" s="1058"/>
      <c r="DI271" s="1058"/>
      <c r="DJ271" s="1058"/>
      <c r="DK271" s="1058"/>
      <c r="DL271" s="1058"/>
      <c r="DM271" s="1058"/>
      <c r="DN271" s="1058"/>
      <c r="DO271" s="1058"/>
      <c r="DP271" s="1058"/>
      <c r="DQ271" s="1058"/>
      <c r="DR271" s="1058"/>
      <c r="DS271" s="1058"/>
      <c r="DT271" s="1058"/>
      <c r="DU271" s="1058"/>
      <c r="DV271" s="1058"/>
      <c r="DW271" s="1058"/>
      <c r="DX271" s="1058"/>
      <c r="DY271" s="1058"/>
      <c r="DZ271" s="1058"/>
      <c r="EA271" s="1058"/>
      <c r="EB271" s="1058"/>
      <c r="EC271" s="1058"/>
      <c r="ED271" s="1058"/>
      <c r="EE271" s="1058"/>
      <c r="EF271" s="1058"/>
      <c r="EG271" s="1058"/>
      <c r="EH271" s="1058"/>
      <c r="EI271" s="1058"/>
      <c r="EJ271" s="1058"/>
      <c r="EK271" s="1058"/>
      <c r="EL271" s="1058"/>
      <c r="EM271" s="1058"/>
      <c r="EN271" s="1058"/>
      <c r="EO271" s="1058"/>
      <c r="EP271" s="1058"/>
      <c r="EQ271" s="1058"/>
      <c r="ER271" s="1058"/>
      <c r="ES271" s="1058"/>
      <c r="ET271" s="1058"/>
      <c r="EU271" s="1058"/>
      <c r="EV271" s="1058"/>
      <c r="EW271" s="1058"/>
      <c r="EX271" s="1058"/>
      <c r="EY271" s="1058"/>
      <c r="EZ271" s="1058"/>
      <c r="FA271" s="1058"/>
      <c r="FB271" s="1058"/>
      <c r="FC271" s="1058"/>
      <c r="FD271" s="1058"/>
      <c r="FE271" s="1058"/>
      <c r="FF271" s="1058"/>
      <c r="FG271" s="1058"/>
      <c r="FH271" s="1058"/>
      <c r="FI271" s="1058"/>
      <c r="FJ271" s="1058"/>
      <c r="FK271" s="1058"/>
      <c r="FL271" s="1058"/>
      <c r="FM271" s="1058"/>
      <c r="FN271" s="1058"/>
      <c r="FO271" s="1058"/>
      <c r="FP271" s="1058"/>
      <c r="FQ271" s="1058"/>
      <c r="FR271" s="1058"/>
      <c r="FS271" s="1058"/>
      <c r="FT271" s="1058"/>
      <c r="FU271" s="1058"/>
      <c r="FV271" s="1058"/>
      <c r="FW271" s="1058"/>
      <c r="FX271" s="1058"/>
      <c r="FY271" s="1058"/>
      <c r="FZ271" s="1058"/>
      <c r="GA271" s="1058"/>
      <c r="GB271" s="1058"/>
      <c r="GC271" s="1058"/>
      <c r="GD271" s="1058"/>
      <c r="GE271" s="1058"/>
      <c r="GF271" s="1058"/>
      <c r="GG271" s="1058"/>
      <c r="GH271" s="1058"/>
      <c r="GI271" s="1058"/>
      <c r="GJ271" s="1058"/>
      <c r="GK271" s="1058"/>
      <c r="GL271" s="1058"/>
      <c r="GM271" s="1058"/>
      <c r="GN271" s="1058"/>
      <c r="GO271" s="1058"/>
      <c r="GP271" s="1058"/>
      <c r="GQ271" s="1058"/>
      <c r="GR271" s="1058"/>
      <c r="GS271" s="1058"/>
      <c r="GT271" s="1058"/>
      <c r="GU271" s="1058"/>
      <c r="GV271" s="1058"/>
      <c r="GW271" s="1058"/>
      <c r="GX271" s="1058"/>
      <c r="GY271" s="1058"/>
      <c r="GZ271" s="1058"/>
      <c r="HA271" s="1058"/>
      <c r="HB271" s="1058"/>
      <c r="HC271" s="1058"/>
      <c r="HD271" s="1058"/>
      <c r="HE271" s="1058"/>
      <c r="HF271" s="1058"/>
      <c r="HG271" s="1058"/>
      <c r="HH271" s="1058"/>
      <c r="HI271" s="1058"/>
      <c r="HJ271" s="1058"/>
      <c r="HK271" s="1058"/>
      <c r="HL271" s="1058"/>
      <c r="HM271" s="1058"/>
      <c r="HN271" s="1058"/>
      <c r="HO271" s="1058"/>
      <c r="HP271" s="1058"/>
      <c r="HQ271" s="1058"/>
      <c r="HR271" s="1058"/>
      <c r="HS271" s="1058"/>
      <c r="HT271" s="1058"/>
      <c r="HU271" s="1058"/>
      <c r="HV271" s="1058"/>
      <c r="HW271" s="1058"/>
      <c r="HX271" s="1058"/>
      <c r="HY271" s="1058"/>
      <c r="HZ271" s="1058"/>
      <c r="IA271" s="1058"/>
      <c r="IB271" s="1058"/>
      <c r="IC271" s="1058"/>
      <c r="ID271" s="1058"/>
      <c r="IE271" s="1058"/>
      <c r="IF271" s="1058"/>
      <c r="IG271" s="1058"/>
      <c r="IH271" s="1058"/>
      <c r="II271" s="1058"/>
      <c r="IJ271" s="1058"/>
      <c r="IK271" s="1058"/>
      <c r="IL271" s="1058"/>
      <c r="IM271" s="1058"/>
      <c r="IN271" s="1058"/>
      <c r="IO271" s="1058"/>
      <c r="IP271" s="1058"/>
      <c r="IQ271" s="1058"/>
      <c r="IR271" s="1058"/>
      <c r="IS271" s="1058"/>
      <c r="IT271" s="1058"/>
      <c r="IU271" s="1058"/>
    </row>
    <row r="272" spans="1:255" ht="42" hidden="1" customHeight="1">
      <c r="A272" s="1045"/>
      <c r="C272" s="1032"/>
      <c r="E272" s="1058"/>
      <c r="F272" s="1058"/>
      <c r="G272" s="1058"/>
      <c r="H272" s="1058"/>
      <c r="I272" s="1058"/>
      <c r="J272" s="1058"/>
      <c r="K272" s="1058"/>
      <c r="L272" s="1058"/>
      <c r="M272" s="1058"/>
      <c r="N272" s="1058"/>
      <c r="O272" s="1058"/>
      <c r="P272" s="1058"/>
      <c r="Q272" s="1058"/>
      <c r="R272" s="1058"/>
      <c r="S272" s="1058"/>
      <c r="T272" s="1058"/>
      <c r="U272" s="1058"/>
      <c r="V272" s="1058"/>
      <c r="W272" s="1058"/>
      <c r="X272" s="1058"/>
      <c r="Y272" s="1058"/>
      <c r="Z272" s="1058"/>
      <c r="AA272" s="1058"/>
      <c r="AB272" s="1058"/>
      <c r="AC272" s="1058"/>
      <c r="AD272" s="1058"/>
      <c r="AE272" s="1058"/>
      <c r="AF272" s="1058"/>
      <c r="AG272" s="1058"/>
      <c r="AH272" s="1058"/>
      <c r="AI272" s="1058"/>
      <c r="AJ272" s="1058"/>
      <c r="AK272" s="1058"/>
      <c r="AL272" s="1058"/>
      <c r="AM272" s="1058"/>
      <c r="AN272" s="1058"/>
      <c r="AO272" s="1058"/>
      <c r="AP272" s="1058"/>
      <c r="AQ272" s="1058"/>
      <c r="AR272" s="1058"/>
      <c r="AS272" s="1058"/>
      <c r="AT272" s="1058"/>
      <c r="AU272" s="1058"/>
      <c r="AV272" s="1058"/>
      <c r="AW272" s="1058"/>
      <c r="AX272" s="1058"/>
      <c r="AY272" s="1058"/>
      <c r="AZ272" s="1058"/>
      <c r="BA272" s="1058"/>
      <c r="BB272" s="1058"/>
      <c r="BC272" s="1058"/>
      <c r="BD272" s="1058"/>
      <c r="BE272" s="1058"/>
      <c r="BF272" s="1058"/>
      <c r="BG272" s="1058"/>
      <c r="BH272" s="1058"/>
      <c r="BI272" s="1058"/>
      <c r="BJ272" s="1058"/>
      <c r="BK272" s="1058"/>
      <c r="BL272" s="1058"/>
      <c r="BM272" s="1058"/>
      <c r="BN272" s="1058"/>
      <c r="BO272" s="1058"/>
      <c r="BP272" s="1058"/>
      <c r="BQ272" s="1058"/>
      <c r="BR272" s="1058"/>
      <c r="BS272" s="1058"/>
      <c r="BT272" s="1058"/>
      <c r="BU272" s="1058"/>
      <c r="BV272" s="1058"/>
      <c r="BW272" s="1058"/>
      <c r="BX272" s="1058"/>
      <c r="BY272" s="1058"/>
      <c r="BZ272" s="1058"/>
      <c r="CA272" s="1058"/>
      <c r="CB272" s="1058"/>
      <c r="CC272" s="1058"/>
      <c r="CD272" s="1058"/>
      <c r="CE272" s="1058"/>
      <c r="CF272" s="1058"/>
      <c r="CG272" s="1058"/>
      <c r="CH272" s="1058"/>
      <c r="CI272" s="1058"/>
      <c r="CJ272" s="1058"/>
      <c r="CK272" s="1058"/>
      <c r="CL272" s="1058"/>
      <c r="CM272" s="1058"/>
      <c r="CN272" s="1058"/>
      <c r="CO272" s="1058"/>
      <c r="CP272" s="1058"/>
      <c r="CQ272" s="1058"/>
      <c r="CR272" s="1058"/>
      <c r="CS272" s="1058"/>
      <c r="CT272" s="1058"/>
      <c r="CU272" s="1058"/>
      <c r="CV272" s="1058"/>
      <c r="CW272" s="1058"/>
      <c r="CX272" s="1058"/>
      <c r="CY272" s="1058"/>
      <c r="CZ272" s="1058"/>
      <c r="DA272" s="1058"/>
      <c r="DB272" s="1058"/>
      <c r="DC272" s="1058"/>
      <c r="DD272" s="1058"/>
      <c r="DE272" s="1058"/>
      <c r="DF272" s="1058"/>
      <c r="DG272" s="1058"/>
      <c r="DH272" s="1058"/>
      <c r="DI272" s="1058"/>
      <c r="DJ272" s="1058"/>
      <c r="DK272" s="1058"/>
      <c r="DL272" s="1058"/>
      <c r="DM272" s="1058"/>
      <c r="DN272" s="1058"/>
      <c r="DO272" s="1058"/>
      <c r="DP272" s="1058"/>
      <c r="DQ272" s="1058"/>
      <c r="DR272" s="1058"/>
      <c r="DS272" s="1058"/>
      <c r="DT272" s="1058"/>
      <c r="DU272" s="1058"/>
      <c r="DV272" s="1058"/>
      <c r="DW272" s="1058"/>
      <c r="DX272" s="1058"/>
      <c r="DY272" s="1058"/>
      <c r="DZ272" s="1058"/>
      <c r="EA272" s="1058"/>
      <c r="EB272" s="1058"/>
      <c r="EC272" s="1058"/>
      <c r="ED272" s="1058"/>
      <c r="EE272" s="1058"/>
      <c r="EF272" s="1058"/>
      <c r="EG272" s="1058"/>
      <c r="EH272" s="1058"/>
      <c r="EI272" s="1058"/>
      <c r="EJ272" s="1058"/>
      <c r="EK272" s="1058"/>
      <c r="EL272" s="1058"/>
      <c r="EM272" s="1058"/>
      <c r="EN272" s="1058"/>
      <c r="EO272" s="1058"/>
      <c r="EP272" s="1058"/>
      <c r="EQ272" s="1058"/>
      <c r="ER272" s="1058"/>
      <c r="ES272" s="1058"/>
      <c r="ET272" s="1058"/>
      <c r="EU272" s="1058"/>
      <c r="EV272" s="1058"/>
      <c r="EW272" s="1058"/>
      <c r="EX272" s="1058"/>
      <c r="EY272" s="1058"/>
      <c r="EZ272" s="1058"/>
      <c r="FA272" s="1058"/>
      <c r="FB272" s="1058"/>
      <c r="FC272" s="1058"/>
      <c r="FD272" s="1058"/>
      <c r="FE272" s="1058"/>
      <c r="FF272" s="1058"/>
      <c r="FG272" s="1058"/>
      <c r="FH272" s="1058"/>
      <c r="FI272" s="1058"/>
      <c r="FJ272" s="1058"/>
      <c r="FK272" s="1058"/>
      <c r="FL272" s="1058"/>
      <c r="FM272" s="1058"/>
      <c r="FN272" s="1058"/>
      <c r="FO272" s="1058"/>
      <c r="FP272" s="1058"/>
      <c r="FQ272" s="1058"/>
      <c r="FR272" s="1058"/>
      <c r="FS272" s="1058"/>
      <c r="FT272" s="1058"/>
      <c r="FU272" s="1058"/>
      <c r="FV272" s="1058"/>
      <c r="FW272" s="1058"/>
      <c r="FX272" s="1058"/>
      <c r="FY272" s="1058"/>
      <c r="FZ272" s="1058"/>
      <c r="GA272" s="1058"/>
      <c r="GB272" s="1058"/>
      <c r="GC272" s="1058"/>
      <c r="GD272" s="1058"/>
      <c r="GE272" s="1058"/>
      <c r="GF272" s="1058"/>
      <c r="GG272" s="1058"/>
      <c r="GH272" s="1058"/>
      <c r="GI272" s="1058"/>
      <c r="GJ272" s="1058"/>
      <c r="GK272" s="1058"/>
      <c r="GL272" s="1058"/>
      <c r="GM272" s="1058"/>
      <c r="GN272" s="1058"/>
      <c r="GO272" s="1058"/>
      <c r="GP272" s="1058"/>
      <c r="GQ272" s="1058"/>
      <c r="GR272" s="1058"/>
      <c r="GS272" s="1058"/>
      <c r="GT272" s="1058"/>
      <c r="GU272" s="1058"/>
      <c r="GV272" s="1058"/>
      <c r="GW272" s="1058"/>
      <c r="GX272" s="1058"/>
      <c r="GY272" s="1058"/>
      <c r="GZ272" s="1058"/>
      <c r="HA272" s="1058"/>
      <c r="HB272" s="1058"/>
      <c r="HC272" s="1058"/>
      <c r="HD272" s="1058"/>
      <c r="HE272" s="1058"/>
      <c r="HF272" s="1058"/>
      <c r="HG272" s="1058"/>
      <c r="HH272" s="1058"/>
      <c r="HI272" s="1058"/>
      <c r="HJ272" s="1058"/>
      <c r="HK272" s="1058"/>
      <c r="HL272" s="1058"/>
      <c r="HM272" s="1058"/>
      <c r="HN272" s="1058"/>
      <c r="HO272" s="1058"/>
      <c r="HP272" s="1058"/>
      <c r="HQ272" s="1058"/>
      <c r="HR272" s="1058"/>
      <c r="HS272" s="1058"/>
      <c r="HT272" s="1058"/>
      <c r="HU272" s="1058"/>
      <c r="HV272" s="1058"/>
      <c r="HW272" s="1058"/>
      <c r="HX272" s="1058"/>
      <c r="HY272" s="1058"/>
      <c r="HZ272" s="1058"/>
      <c r="IA272" s="1058"/>
      <c r="IB272" s="1058"/>
      <c r="IC272" s="1058"/>
      <c r="ID272" s="1058"/>
      <c r="IE272" s="1058"/>
      <c r="IF272" s="1058"/>
      <c r="IG272" s="1058"/>
      <c r="IH272" s="1058"/>
      <c r="II272" s="1058"/>
      <c r="IJ272" s="1058"/>
      <c r="IK272" s="1058"/>
      <c r="IL272" s="1058"/>
      <c r="IM272" s="1058"/>
      <c r="IN272" s="1058"/>
      <c r="IO272" s="1058"/>
      <c r="IP272" s="1058"/>
      <c r="IQ272" s="1058"/>
      <c r="IR272" s="1058"/>
      <c r="IS272" s="1058"/>
      <c r="IT272" s="1058"/>
      <c r="IU272" s="1058"/>
    </row>
    <row r="273" spans="1:255" ht="45" hidden="1" customHeight="1">
      <c r="A273" s="1045"/>
      <c r="C273" s="1032"/>
      <c r="E273" s="1058"/>
      <c r="F273" s="1058"/>
      <c r="G273" s="1058"/>
      <c r="H273" s="1058"/>
      <c r="I273" s="1058"/>
      <c r="J273" s="1058"/>
      <c r="K273" s="1058"/>
      <c r="L273" s="1058"/>
      <c r="M273" s="1058"/>
      <c r="N273" s="1058"/>
      <c r="O273" s="1058"/>
      <c r="P273" s="1058"/>
      <c r="Q273" s="1058"/>
      <c r="R273" s="1058"/>
      <c r="S273" s="1058"/>
      <c r="T273" s="1058"/>
      <c r="U273" s="1058"/>
      <c r="V273" s="1058"/>
      <c r="W273" s="1058"/>
      <c r="X273" s="1058"/>
      <c r="Y273" s="1058"/>
      <c r="Z273" s="1058"/>
      <c r="AA273" s="1058"/>
      <c r="AB273" s="1058"/>
      <c r="AC273" s="1058"/>
      <c r="AD273" s="1058"/>
      <c r="AE273" s="1058"/>
      <c r="AF273" s="1058"/>
      <c r="AG273" s="1058"/>
      <c r="AH273" s="1058"/>
      <c r="AI273" s="1058"/>
      <c r="AJ273" s="1058"/>
      <c r="AK273" s="1058"/>
      <c r="AL273" s="1058"/>
      <c r="AM273" s="1058"/>
      <c r="AN273" s="1058"/>
      <c r="AO273" s="1058"/>
      <c r="AP273" s="1058"/>
      <c r="AQ273" s="1058"/>
      <c r="AR273" s="1058"/>
      <c r="AS273" s="1058"/>
      <c r="AT273" s="1058"/>
      <c r="AU273" s="1058"/>
      <c r="AV273" s="1058"/>
      <c r="AW273" s="1058"/>
      <c r="AX273" s="1058"/>
      <c r="AY273" s="1058"/>
      <c r="AZ273" s="1058"/>
      <c r="BA273" s="1058"/>
      <c r="BB273" s="1058"/>
      <c r="BC273" s="1058"/>
      <c r="BD273" s="1058"/>
      <c r="BE273" s="1058"/>
      <c r="BF273" s="1058"/>
      <c r="BG273" s="1058"/>
      <c r="BH273" s="1058"/>
      <c r="BI273" s="1058"/>
      <c r="BJ273" s="1058"/>
      <c r="BK273" s="1058"/>
      <c r="BL273" s="1058"/>
      <c r="BM273" s="1058"/>
      <c r="BN273" s="1058"/>
      <c r="BO273" s="1058"/>
      <c r="BP273" s="1058"/>
      <c r="BQ273" s="1058"/>
      <c r="BR273" s="1058"/>
      <c r="BS273" s="1058"/>
      <c r="BT273" s="1058"/>
      <c r="BU273" s="1058"/>
      <c r="BV273" s="1058"/>
      <c r="BW273" s="1058"/>
      <c r="BX273" s="1058"/>
      <c r="BY273" s="1058"/>
      <c r="BZ273" s="1058"/>
      <c r="CA273" s="1058"/>
      <c r="CB273" s="1058"/>
      <c r="CC273" s="1058"/>
      <c r="CD273" s="1058"/>
      <c r="CE273" s="1058"/>
      <c r="CF273" s="1058"/>
      <c r="CG273" s="1058"/>
      <c r="CH273" s="1058"/>
      <c r="CI273" s="1058"/>
      <c r="CJ273" s="1058"/>
      <c r="CK273" s="1058"/>
      <c r="CL273" s="1058"/>
      <c r="CM273" s="1058"/>
      <c r="CN273" s="1058"/>
      <c r="CO273" s="1058"/>
      <c r="CP273" s="1058"/>
      <c r="CQ273" s="1058"/>
      <c r="CR273" s="1058"/>
      <c r="CS273" s="1058"/>
      <c r="CT273" s="1058"/>
      <c r="CU273" s="1058"/>
      <c r="CV273" s="1058"/>
      <c r="CW273" s="1058"/>
      <c r="CX273" s="1058"/>
      <c r="CY273" s="1058"/>
      <c r="CZ273" s="1058"/>
      <c r="DA273" s="1058"/>
      <c r="DB273" s="1058"/>
      <c r="DC273" s="1058"/>
      <c r="DD273" s="1058"/>
      <c r="DE273" s="1058"/>
      <c r="DF273" s="1058"/>
      <c r="DG273" s="1058"/>
      <c r="DH273" s="1058"/>
      <c r="DI273" s="1058"/>
      <c r="DJ273" s="1058"/>
      <c r="DK273" s="1058"/>
      <c r="DL273" s="1058"/>
      <c r="DM273" s="1058"/>
      <c r="DN273" s="1058"/>
      <c r="DO273" s="1058"/>
      <c r="DP273" s="1058"/>
      <c r="DQ273" s="1058"/>
      <c r="DR273" s="1058"/>
      <c r="DS273" s="1058"/>
      <c r="DT273" s="1058"/>
      <c r="DU273" s="1058"/>
      <c r="DV273" s="1058"/>
      <c r="DW273" s="1058"/>
      <c r="DX273" s="1058"/>
      <c r="DY273" s="1058"/>
      <c r="DZ273" s="1058"/>
      <c r="EA273" s="1058"/>
      <c r="EB273" s="1058"/>
      <c r="EC273" s="1058"/>
      <c r="ED273" s="1058"/>
      <c r="EE273" s="1058"/>
      <c r="EF273" s="1058"/>
      <c r="EG273" s="1058"/>
      <c r="EH273" s="1058"/>
      <c r="EI273" s="1058"/>
      <c r="EJ273" s="1058"/>
      <c r="EK273" s="1058"/>
      <c r="EL273" s="1058"/>
      <c r="EM273" s="1058"/>
      <c r="EN273" s="1058"/>
      <c r="EO273" s="1058"/>
      <c r="EP273" s="1058"/>
      <c r="EQ273" s="1058"/>
      <c r="ER273" s="1058"/>
      <c r="ES273" s="1058"/>
      <c r="ET273" s="1058"/>
      <c r="EU273" s="1058"/>
      <c r="EV273" s="1058"/>
      <c r="EW273" s="1058"/>
      <c r="EX273" s="1058"/>
      <c r="EY273" s="1058"/>
      <c r="EZ273" s="1058"/>
      <c r="FA273" s="1058"/>
      <c r="FB273" s="1058"/>
      <c r="FC273" s="1058"/>
      <c r="FD273" s="1058"/>
      <c r="FE273" s="1058"/>
      <c r="FF273" s="1058"/>
      <c r="FG273" s="1058"/>
      <c r="FH273" s="1058"/>
      <c r="FI273" s="1058"/>
      <c r="FJ273" s="1058"/>
      <c r="FK273" s="1058"/>
      <c r="FL273" s="1058"/>
      <c r="FM273" s="1058"/>
      <c r="FN273" s="1058"/>
      <c r="FO273" s="1058"/>
      <c r="FP273" s="1058"/>
      <c r="FQ273" s="1058"/>
      <c r="FR273" s="1058"/>
      <c r="FS273" s="1058"/>
      <c r="FT273" s="1058"/>
      <c r="FU273" s="1058"/>
      <c r="FV273" s="1058"/>
      <c r="FW273" s="1058"/>
      <c r="FX273" s="1058"/>
      <c r="FY273" s="1058"/>
      <c r="FZ273" s="1058"/>
      <c r="GA273" s="1058"/>
      <c r="GB273" s="1058"/>
      <c r="GC273" s="1058"/>
      <c r="GD273" s="1058"/>
      <c r="GE273" s="1058"/>
      <c r="GF273" s="1058"/>
      <c r="GG273" s="1058"/>
      <c r="GH273" s="1058"/>
      <c r="GI273" s="1058"/>
      <c r="GJ273" s="1058"/>
      <c r="GK273" s="1058"/>
      <c r="GL273" s="1058"/>
      <c r="GM273" s="1058"/>
      <c r="GN273" s="1058"/>
      <c r="GO273" s="1058"/>
      <c r="GP273" s="1058"/>
      <c r="GQ273" s="1058"/>
      <c r="GR273" s="1058"/>
      <c r="GS273" s="1058"/>
      <c r="GT273" s="1058"/>
      <c r="GU273" s="1058"/>
      <c r="GV273" s="1058"/>
      <c r="GW273" s="1058"/>
      <c r="GX273" s="1058"/>
      <c r="GY273" s="1058"/>
      <c r="GZ273" s="1058"/>
      <c r="HA273" s="1058"/>
      <c r="HB273" s="1058"/>
      <c r="HC273" s="1058"/>
      <c r="HD273" s="1058"/>
      <c r="HE273" s="1058"/>
      <c r="HF273" s="1058"/>
      <c r="HG273" s="1058"/>
      <c r="HH273" s="1058"/>
      <c r="HI273" s="1058"/>
      <c r="HJ273" s="1058"/>
      <c r="HK273" s="1058"/>
      <c r="HL273" s="1058"/>
      <c r="HM273" s="1058"/>
      <c r="HN273" s="1058"/>
      <c r="HO273" s="1058"/>
      <c r="HP273" s="1058"/>
      <c r="HQ273" s="1058"/>
      <c r="HR273" s="1058"/>
      <c r="HS273" s="1058"/>
      <c r="HT273" s="1058"/>
      <c r="HU273" s="1058"/>
      <c r="HV273" s="1058"/>
      <c r="HW273" s="1058"/>
      <c r="HX273" s="1058"/>
      <c r="HY273" s="1058"/>
      <c r="HZ273" s="1058"/>
      <c r="IA273" s="1058"/>
      <c r="IB273" s="1058"/>
      <c r="IC273" s="1058"/>
      <c r="ID273" s="1058"/>
      <c r="IE273" s="1058"/>
      <c r="IF273" s="1058"/>
      <c r="IG273" s="1058"/>
      <c r="IH273" s="1058"/>
      <c r="II273" s="1058"/>
      <c r="IJ273" s="1058"/>
      <c r="IK273" s="1058"/>
      <c r="IL273" s="1058"/>
      <c r="IM273" s="1058"/>
      <c r="IN273" s="1058"/>
      <c r="IO273" s="1058"/>
      <c r="IP273" s="1058"/>
      <c r="IQ273" s="1058"/>
      <c r="IR273" s="1058"/>
      <c r="IS273" s="1058"/>
      <c r="IT273" s="1058"/>
      <c r="IU273" s="1058"/>
    </row>
    <row r="274" spans="1:255" ht="29.25" hidden="1" customHeight="1">
      <c r="A274" s="1045"/>
      <c r="C274" s="1032"/>
      <c r="E274" s="1047"/>
      <c r="G274" s="1047"/>
    </row>
    <row r="275" spans="1:255" ht="26.25" hidden="1" customHeight="1">
      <c r="A275" s="1045"/>
      <c r="C275" s="1032"/>
      <c r="E275" s="1047"/>
      <c r="G275" s="1047"/>
    </row>
    <row r="276" spans="1:255" ht="26.25" hidden="1" customHeight="1">
      <c r="A276" s="1045"/>
      <c r="C276" s="1032"/>
      <c r="E276" s="1047"/>
      <c r="G276" s="1047"/>
    </row>
    <row r="277" spans="1:255" ht="51" hidden="1" customHeight="1">
      <c r="A277" s="1045"/>
      <c r="C277" s="1032"/>
      <c r="E277" s="1047"/>
      <c r="G277" s="1047"/>
    </row>
    <row r="278" spans="1:255" ht="39.75" hidden="1" customHeight="1">
      <c r="A278" s="1045"/>
      <c r="C278" s="1032"/>
      <c r="E278" s="1047"/>
      <c r="G278" s="1047"/>
    </row>
    <row r="279" spans="1:255" ht="30.75" hidden="1" customHeight="1">
      <c r="A279" s="1045"/>
      <c r="C279" s="1032"/>
      <c r="E279" s="1047"/>
      <c r="G279" s="1047"/>
    </row>
    <row r="280" spans="1:255" ht="30" hidden="1" customHeight="1">
      <c r="A280" s="1045"/>
      <c r="C280" s="1032"/>
      <c r="E280" s="1047"/>
      <c r="G280" s="1047"/>
    </row>
    <row r="281" spans="1:255" ht="24.75" hidden="1" customHeight="1">
      <c r="A281" s="1045"/>
      <c r="C281" s="1032"/>
      <c r="E281" s="1047"/>
      <c r="G281" s="1047"/>
    </row>
    <row r="282" spans="1:255" ht="24.75" hidden="1" customHeight="1">
      <c r="A282" s="1045"/>
      <c r="C282" s="1032"/>
      <c r="E282" s="1047"/>
      <c r="G282" s="1047"/>
    </row>
    <row r="283" spans="1:255" ht="24.75" hidden="1" customHeight="1">
      <c r="A283" s="1045"/>
      <c r="B283" s="1031"/>
      <c r="C283" s="1050"/>
      <c r="D283" s="1017"/>
      <c r="E283" s="1047"/>
      <c r="G283" s="1047"/>
    </row>
    <row r="284" spans="1:255" ht="12" hidden="1" customHeight="1">
      <c r="A284" s="1045"/>
      <c r="B284" s="1031"/>
      <c r="C284" s="1050"/>
      <c r="E284" s="1047"/>
      <c r="G284" s="1047"/>
    </row>
    <row r="285" spans="1:255" ht="24.75" hidden="1" customHeight="1">
      <c r="A285" s="1030"/>
      <c r="B285" s="1031"/>
      <c r="C285" s="1032"/>
      <c r="E285" s="1047"/>
      <c r="G285" s="1047"/>
    </row>
    <row r="286" spans="1:255" ht="120.75" hidden="1" customHeight="1">
      <c r="A286" s="1045"/>
      <c r="C286" s="1032"/>
      <c r="E286" s="1047"/>
      <c r="G286" s="1047"/>
    </row>
    <row r="287" spans="1:255" ht="22.5" hidden="1" customHeight="1">
      <c r="A287" s="1045"/>
      <c r="C287" s="1032"/>
      <c r="E287" s="1047"/>
      <c r="G287" s="1047"/>
    </row>
    <row r="288" spans="1:255" ht="24.75" hidden="1" customHeight="1">
      <c r="A288" s="1045"/>
      <c r="C288" s="1032"/>
      <c r="E288" s="1047"/>
      <c r="G288" s="1047"/>
    </row>
    <row r="289" spans="1:7" ht="24.75" hidden="1" customHeight="1">
      <c r="A289" s="1045"/>
      <c r="C289" s="1032"/>
      <c r="E289" s="1047"/>
      <c r="G289" s="1047"/>
    </row>
    <row r="290" spans="1:7" ht="24.75" hidden="1" customHeight="1">
      <c r="A290" s="1045"/>
      <c r="C290" s="1032"/>
      <c r="E290" s="1047"/>
      <c r="G290" s="1047"/>
    </row>
    <row r="291" spans="1:7" ht="24.75" hidden="1" customHeight="1">
      <c r="A291" s="1045"/>
      <c r="C291" s="1032"/>
      <c r="E291" s="1047"/>
      <c r="G291" s="1047"/>
    </row>
    <row r="292" spans="1:7" ht="21" hidden="1" customHeight="1">
      <c r="A292" s="1045"/>
      <c r="C292" s="1032"/>
      <c r="E292" s="1047"/>
      <c r="G292" s="1047"/>
    </row>
    <row r="293" spans="1:7" ht="24.75" hidden="1" customHeight="1">
      <c r="A293" s="1045"/>
      <c r="C293" s="1032"/>
      <c r="E293" s="1047"/>
      <c r="G293" s="1047"/>
    </row>
    <row r="294" spans="1:7" ht="24.75" hidden="1" customHeight="1">
      <c r="A294" s="1045"/>
      <c r="C294" s="1032"/>
      <c r="E294" s="1047"/>
      <c r="G294" s="1047"/>
    </row>
    <row r="295" spans="1:7" ht="24.75" hidden="1" customHeight="1">
      <c r="A295" s="1045"/>
      <c r="C295" s="1032"/>
      <c r="E295" s="1047"/>
      <c r="G295" s="1047"/>
    </row>
    <row r="296" spans="1:7" ht="24.75" hidden="1" customHeight="1">
      <c r="A296" s="1045"/>
      <c r="C296" s="1032"/>
      <c r="E296" s="1047"/>
      <c r="G296" s="1047"/>
    </row>
    <row r="297" spans="1:7" ht="24.75" hidden="1" customHeight="1">
      <c r="A297" s="1045"/>
      <c r="C297" s="1032"/>
      <c r="E297" s="1047"/>
      <c r="G297" s="1047"/>
    </row>
    <row r="298" spans="1:7" ht="24" hidden="1" customHeight="1">
      <c r="A298" s="1045"/>
      <c r="C298" s="1032"/>
      <c r="E298" s="1047"/>
      <c r="G298" s="1047"/>
    </row>
    <row r="299" spans="1:7" ht="24.75" hidden="1" customHeight="1">
      <c r="A299" s="1045"/>
      <c r="C299" s="1032"/>
      <c r="E299" s="1047"/>
      <c r="G299" s="1047"/>
    </row>
    <row r="300" spans="1:7" ht="24.75" hidden="1" customHeight="1">
      <c r="A300" s="1045"/>
      <c r="C300" s="1032"/>
      <c r="E300" s="1047"/>
      <c r="G300" s="1047"/>
    </row>
    <row r="301" spans="1:7" ht="24.75" hidden="1" customHeight="1">
      <c r="A301" s="1045"/>
      <c r="C301" s="1032"/>
      <c r="E301" s="1047"/>
      <c r="G301" s="1047"/>
    </row>
    <row r="302" spans="1:7" ht="21.75" hidden="1" customHeight="1">
      <c r="A302" s="1045"/>
      <c r="C302" s="1032"/>
      <c r="E302" s="1047"/>
      <c r="G302" s="1047"/>
    </row>
    <row r="303" spans="1:7" ht="30" hidden="1" customHeight="1">
      <c r="A303" s="1045"/>
      <c r="C303" s="1032"/>
      <c r="E303" s="1047"/>
      <c r="G303" s="1047"/>
    </row>
    <row r="304" spans="1:7" ht="21.75" hidden="1" customHeight="1">
      <c r="A304" s="1045"/>
      <c r="C304" s="1032"/>
      <c r="E304" s="1047"/>
      <c r="G304" s="1047"/>
    </row>
    <row r="305" spans="1:7" ht="24.75" hidden="1" customHeight="1">
      <c r="A305" s="1045"/>
      <c r="C305" s="1032"/>
      <c r="E305" s="1047"/>
      <c r="G305" s="1047"/>
    </row>
    <row r="306" spans="1:7" ht="21.75" hidden="1" customHeight="1">
      <c r="A306" s="1045"/>
      <c r="C306" s="1032"/>
      <c r="E306" s="1047"/>
      <c r="G306" s="1047"/>
    </row>
    <row r="307" spans="1:7" ht="24.75" hidden="1" customHeight="1">
      <c r="A307" s="1045"/>
      <c r="B307" s="1031"/>
      <c r="C307" s="1050"/>
      <c r="D307" s="1017"/>
      <c r="E307" s="1047"/>
      <c r="G307" s="1047"/>
    </row>
    <row r="308" spans="1:7" ht="23.25" hidden="1" customHeight="1">
      <c r="A308" s="1045"/>
      <c r="C308" s="1032"/>
      <c r="E308" s="1047"/>
      <c r="G308" s="1047"/>
    </row>
    <row r="309" spans="1:7" ht="24.75" hidden="1" customHeight="1">
      <c r="A309" s="1030"/>
      <c r="B309" s="1031"/>
      <c r="C309" s="1032"/>
      <c r="E309" s="1047"/>
      <c r="G309" s="1047"/>
    </row>
    <row r="310" spans="1:7" ht="86.25" hidden="1" customHeight="1">
      <c r="A310" s="1045"/>
      <c r="C310" s="1032"/>
      <c r="E310" s="1047"/>
      <c r="G310" s="1047"/>
    </row>
    <row r="311" spans="1:7" ht="28.5" hidden="1" customHeight="1">
      <c r="A311" s="1045"/>
      <c r="C311" s="1032"/>
      <c r="E311" s="1047"/>
      <c r="G311" s="1047"/>
    </row>
    <row r="312" spans="1:7" ht="24.75" hidden="1" customHeight="1">
      <c r="A312" s="1045"/>
      <c r="C312" s="1032"/>
      <c r="E312" s="1047"/>
      <c r="G312" s="1047"/>
    </row>
    <row r="313" spans="1:7" ht="24.75" hidden="1" customHeight="1">
      <c r="A313" s="1045"/>
      <c r="C313" s="1032"/>
      <c r="E313" s="1047"/>
      <c r="G313" s="1047"/>
    </row>
    <row r="314" spans="1:7" ht="24.75" hidden="1" customHeight="1">
      <c r="A314" s="1045"/>
      <c r="C314" s="1032"/>
      <c r="E314" s="1047"/>
      <c r="G314" s="1047"/>
    </row>
    <row r="315" spans="1:7" ht="24.75" hidden="1" customHeight="1">
      <c r="A315" s="1045"/>
      <c r="C315" s="1032"/>
      <c r="E315" s="1047"/>
      <c r="G315" s="1047"/>
    </row>
    <row r="316" spans="1:7" ht="24.75" hidden="1" customHeight="1">
      <c r="A316" s="1045"/>
      <c r="C316" s="1032"/>
      <c r="E316" s="1047"/>
      <c r="G316" s="1047"/>
    </row>
    <row r="317" spans="1:7" ht="24.75" hidden="1" customHeight="1">
      <c r="A317" s="1045"/>
      <c r="C317" s="1032"/>
      <c r="E317" s="1047"/>
      <c r="G317" s="1047"/>
    </row>
    <row r="318" spans="1:7" ht="45.75" hidden="1" customHeight="1">
      <c r="A318" s="1045"/>
      <c r="C318" s="1032"/>
      <c r="E318" s="1047"/>
      <c r="G318" s="1047"/>
    </row>
    <row r="319" spans="1:7" ht="24.75" hidden="1" customHeight="1">
      <c r="A319" s="1045"/>
      <c r="C319" s="1032"/>
      <c r="E319" s="1047"/>
      <c r="G319" s="1047"/>
    </row>
    <row r="320" spans="1:7" ht="24.75" hidden="1" customHeight="1">
      <c r="A320" s="1045"/>
      <c r="B320" s="1031"/>
      <c r="C320" s="1050"/>
      <c r="E320" s="1047"/>
      <c r="G320" s="1047"/>
    </row>
    <row r="321" spans="1:7" ht="21.75" hidden="1" customHeight="1">
      <c r="A321" s="1045"/>
      <c r="B321" s="1031"/>
      <c r="C321" s="1050"/>
      <c r="D321" s="1017"/>
      <c r="E321" s="1047"/>
      <c r="G321" s="1047"/>
    </row>
    <row r="322" spans="1:7" ht="24.75" hidden="1" customHeight="1">
      <c r="A322" s="1045"/>
      <c r="B322" s="1031"/>
      <c r="C322" s="1050"/>
      <c r="D322" s="1017"/>
      <c r="E322" s="1047"/>
      <c r="G322" s="1047"/>
    </row>
    <row r="323" spans="1:7" ht="12" hidden="1" customHeight="1">
      <c r="A323" s="1030"/>
      <c r="B323" s="1031"/>
      <c r="C323" s="1032"/>
      <c r="E323" s="1047"/>
      <c r="G323" s="1047"/>
    </row>
    <row r="324" spans="1:7" ht="390.75" hidden="1" customHeight="1">
      <c r="A324" s="1045"/>
      <c r="C324" s="1032"/>
      <c r="E324" s="1047"/>
      <c r="G324" s="1047"/>
    </row>
    <row r="325" spans="1:7" ht="24.75" hidden="1" customHeight="1">
      <c r="A325" s="1045"/>
      <c r="C325" s="1032"/>
      <c r="D325" s="1033"/>
      <c r="E325" s="1047"/>
      <c r="G325" s="1047"/>
    </row>
    <row r="326" spans="1:7" ht="41.25" hidden="1" customHeight="1">
      <c r="A326" s="1045"/>
      <c r="E326" s="1047"/>
      <c r="G326" s="1047"/>
    </row>
    <row r="327" spans="1:7" ht="54.75" hidden="1" customHeight="1">
      <c r="A327" s="1045"/>
      <c r="E327" s="1047"/>
      <c r="G327" s="1047"/>
    </row>
    <row r="328" spans="1:7" ht="24" hidden="1" customHeight="1">
      <c r="A328" s="1045"/>
      <c r="B328" s="1039"/>
      <c r="E328" s="1047"/>
      <c r="G328" s="1047"/>
    </row>
    <row r="329" spans="1:7" ht="246.75" hidden="1" customHeight="1">
      <c r="A329" s="1045"/>
      <c r="E329" s="1047"/>
      <c r="G329" s="1047"/>
    </row>
    <row r="330" spans="1:7" ht="22.5" hidden="1" customHeight="1">
      <c r="A330" s="1045"/>
      <c r="D330" s="1033"/>
      <c r="E330" s="1047"/>
      <c r="G330" s="1047"/>
    </row>
    <row r="331" spans="1:7" ht="22.5" hidden="1" customHeight="1">
      <c r="A331" s="1045"/>
      <c r="E331" s="1047"/>
      <c r="G331" s="1047"/>
    </row>
    <row r="332" spans="1:7" ht="63" hidden="1" customHeight="1">
      <c r="A332" s="1045"/>
      <c r="E332" s="1047"/>
      <c r="G332" s="1047"/>
    </row>
    <row r="333" spans="1:7" ht="21.75" hidden="1" customHeight="1">
      <c r="A333" s="1045"/>
      <c r="C333" s="1032"/>
      <c r="D333" s="1033"/>
      <c r="E333" s="1047"/>
      <c r="G333" s="1047"/>
    </row>
    <row r="334" spans="1:7" ht="22.5" hidden="1" customHeight="1">
      <c r="A334" s="1045"/>
      <c r="E334" s="1047"/>
      <c r="G334" s="1047"/>
    </row>
    <row r="335" spans="1:7" ht="90" hidden="1" customHeight="1">
      <c r="A335" s="1045"/>
      <c r="C335" s="1032"/>
      <c r="E335" s="1047"/>
      <c r="G335" s="1047"/>
    </row>
    <row r="336" spans="1:7" ht="24" hidden="1" customHeight="1">
      <c r="A336" s="1045"/>
      <c r="C336" s="1032"/>
      <c r="D336" s="1033"/>
      <c r="E336" s="1047"/>
      <c r="G336" s="1047"/>
    </row>
    <row r="337" spans="1:7" ht="279" hidden="1" customHeight="1">
      <c r="A337" s="1045"/>
      <c r="C337" s="1032"/>
      <c r="D337" s="1033"/>
      <c r="E337" s="1047"/>
      <c r="G337" s="1047"/>
    </row>
    <row r="338" spans="1:7" ht="24.75" hidden="1" customHeight="1">
      <c r="A338" s="1045"/>
      <c r="C338" s="1032"/>
      <c r="D338" s="1033"/>
      <c r="E338" s="1047"/>
      <c r="G338" s="1047"/>
    </row>
    <row r="339" spans="1:7" ht="24.75" hidden="1" customHeight="1">
      <c r="A339" s="1045"/>
      <c r="C339" s="1032"/>
      <c r="D339" s="1033"/>
      <c r="E339" s="1047"/>
      <c r="G339" s="1047"/>
    </row>
    <row r="340" spans="1:7" ht="14.25" hidden="1" customHeight="1">
      <c r="A340" s="1045"/>
      <c r="C340" s="1032"/>
      <c r="D340" s="1033"/>
      <c r="E340" s="1047"/>
      <c r="G340" s="1047"/>
    </row>
    <row r="341" spans="1:7" ht="24.75" hidden="1" customHeight="1">
      <c r="A341" s="1045"/>
      <c r="C341" s="1032"/>
      <c r="D341" s="1033"/>
      <c r="E341" s="1047"/>
      <c r="G341" s="1047"/>
    </row>
    <row r="342" spans="1:7" ht="24.75" hidden="1" customHeight="1">
      <c r="A342" s="1045"/>
      <c r="C342" s="1032"/>
      <c r="D342" s="1033"/>
      <c r="E342" s="1047"/>
      <c r="G342" s="1047"/>
    </row>
    <row r="343" spans="1:7" ht="24.75" hidden="1" customHeight="1">
      <c r="A343" s="1045"/>
      <c r="B343" s="1031"/>
      <c r="C343" s="1059"/>
      <c r="D343" s="1033"/>
      <c r="E343" s="1047"/>
      <c r="G343" s="1047"/>
    </row>
    <row r="344" spans="1:7" ht="24" hidden="1" customHeight="1">
      <c r="A344" s="1045"/>
      <c r="C344" s="1032"/>
      <c r="D344" s="1033"/>
      <c r="E344" s="1047"/>
      <c r="G344" s="1047"/>
    </row>
    <row r="345" spans="1:7" ht="22.5" hidden="1" customHeight="1">
      <c r="A345" s="1045"/>
      <c r="B345" s="1055"/>
      <c r="E345" s="1047"/>
      <c r="G345" s="1047"/>
    </row>
    <row r="346" spans="1:7" ht="13.5" hidden="1" customHeight="1">
      <c r="A346" s="1030"/>
      <c r="B346" s="1031"/>
      <c r="C346" s="1032"/>
      <c r="E346" s="1047"/>
      <c r="G346" s="1047"/>
    </row>
    <row r="347" spans="1:7" ht="24.75" hidden="1" customHeight="1">
      <c r="A347" s="1045"/>
      <c r="B347" s="1031"/>
      <c r="C347" s="1032"/>
      <c r="E347" s="1047"/>
      <c r="G347" s="1047"/>
    </row>
    <row r="348" spans="1:7" s="1044" customFormat="1" ht="102" hidden="1" customHeight="1">
      <c r="A348" s="1045"/>
      <c r="B348" s="1046"/>
      <c r="C348" s="1040"/>
      <c r="E348" s="1060"/>
      <c r="F348" s="1043"/>
      <c r="G348" s="1060"/>
    </row>
    <row r="349" spans="1:7" s="1044" customFormat="1" ht="25.5" hidden="1" customHeight="1">
      <c r="A349" s="1045"/>
      <c r="B349" s="1046"/>
      <c r="C349" s="1040"/>
      <c r="E349" s="1060"/>
      <c r="F349" s="1043"/>
      <c r="G349" s="1060"/>
    </row>
    <row r="350" spans="1:7" s="1044" customFormat="1" ht="23.25" hidden="1" customHeight="1">
      <c r="A350" s="1045"/>
      <c r="B350" s="1046"/>
      <c r="C350" s="1040"/>
      <c r="E350" s="1060"/>
      <c r="F350" s="1043"/>
      <c r="G350" s="1060"/>
    </row>
    <row r="351" spans="1:7" s="1044" customFormat="1" ht="63.75" hidden="1" customHeight="1">
      <c r="A351" s="1045"/>
      <c r="B351" s="1046"/>
      <c r="C351" s="1040"/>
      <c r="E351" s="1060"/>
      <c r="F351" s="1043"/>
      <c r="G351" s="1060"/>
    </row>
    <row r="352" spans="1:7" s="1044" customFormat="1" ht="31.5" hidden="1" customHeight="1">
      <c r="A352" s="1045"/>
      <c r="B352" s="1046"/>
      <c r="C352" s="1040"/>
      <c r="E352" s="1060"/>
      <c r="F352" s="1043"/>
      <c r="G352" s="1060"/>
    </row>
    <row r="353" spans="1:7" s="1044" customFormat="1" ht="27" hidden="1" customHeight="1">
      <c r="A353" s="1045"/>
      <c r="B353" s="1046"/>
      <c r="C353" s="1040"/>
      <c r="E353" s="1060"/>
      <c r="F353" s="1043"/>
      <c r="G353" s="1060"/>
    </row>
    <row r="354" spans="1:7" s="1044" customFormat="1" ht="41.25" hidden="1" customHeight="1">
      <c r="A354" s="1045"/>
      <c r="B354" s="1046"/>
      <c r="C354" s="1040"/>
      <c r="E354" s="1060"/>
      <c r="F354" s="1043"/>
      <c r="G354" s="1060"/>
    </row>
    <row r="355" spans="1:7" s="1044" customFormat="1" ht="24.75" hidden="1" customHeight="1">
      <c r="A355" s="880"/>
      <c r="B355" s="1046"/>
      <c r="C355" s="1040"/>
      <c r="E355" s="1060"/>
      <c r="F355" s="1043"/>
      <c r="G355" s="1060"/>
    </row>
    <row r="356" spans="1:7" s="1044" customFormat="1" ht="24.75" hidden="1" customHeight="1">
      <c r="A356" s="880"/>
      <c r="B356" s="888"/>
      <c r="C356" s="1040"/>
      <c r="E356" s="1060"/>
      <c r="F356" s="1043"/>
      <c r="G356" s="1060"/>
    </row>
    <row r="357" spans="1:7" s="1044" customFormat="1" ht="44.25" hidden="1" customHeight="1">
      <c r="A357" s="1045"/>
      <c r="B357" s="1046"/>
      <c r="C357" s="1040"/>
      <c r="E357" s="1060"/>
      <c r="F357" s="1043"/>
      <c r="G357" s="1060"/>
    </row>
    <row r="358" spans="1:7" s="1044" customFormat="1" ht="22.5" hidden="1" customHeight="1">
      <c r="A358" s="1045"/>
      <c r="B358" s="1046"/>
      <c r="C358" s="1040"/>
      <c r="E358" s="1060"/>
      <c r="F358" s="1043"/>
      <c r="G358" s="1060"/>
    </row>
    <row r="359" spans="1:7" s="1044" customFormat="1" ht="21.75" hidden="1" customHeight="1">
      <c r="A359" s="880"/>
      <c r="B359" s="888"/>
      <c r="C359" s="1040"/>
      <c r="E359" s="1060"/>
      <c r="F359" s="1043"/>
      <c r="G359" s="1060"/>
    </row>
    <row r="360" spans="1:7" s="1044" customFormat="1" ht="24.75" hidden="1" customHeight="1">
      <c r="A360" s="880"/>
      <c r="B360" s="888"/>
      <c r="E360" s="1060"/>
      <c r="F360" s="1043"/>
      <c r="G360" s="1060"/>
    </row>
    <row r="361" spans="1:7" s="1044" customFormat="1" ht="24.75" hidden="1" customHeight="1">
      <c r="A361" s="880"/>
      <c r="B361" s="888"/>
      <c r="C361" s="1040"/>
      <c r="E361" s="1060"/>
      <c r="F361" s="1043"/>
      <c r="G361" s="1060"/>
    </row>
    <row r="362" spans="1:7" s="1044" customFormat="1" ht="60" hidden="1" customHeight="1">
      <c r="A362" s="1045"/>
      <c r="B362" s="1046"/>
      <c r="C362" s="1040"/>
      <c r="E362" s="1060"/>
      <c r="F362" s="1043"/>
      <c r="G362" s="1060"/>
    </row>
    <row r="363" spans="1:7" s="1044" customFormat="1" ht="24.75" hidden="1" customHeight="1">
      <c r="A363" s="880"/>
      <c r="B363" s="1046"/>
      <c r="C363" s="1040"/>
      <c r="E363" s="1060"/>
      <c r="F363" s="1043"/>
      <c r="G363" s="1060"/>
    </row>
    <row r="364" spans="1:7" s="1044" customFormat="1" ht="24.75" hidden="1" customHeight="1">
      <c r="A364" s="880"/>
      <c r="B364" s="1046"/>
      <c r="C364" s="1040"/>
      <c r="E364" s="1060"/>
      <c r="F364" s="1043"/>
      <c r="G364" s="1060"/>
    </row>
    <row r="365" spans="1:7" s="1044" customFormat="1" ht="45" hidden="1" customHeight="1">
      <c r="A365" s="1045"/>
      <c r="B365" s="1046"/>
      <c r="C365" s="1040"/>
      <c r="E365" s="1060"/>
      <c r="F365" s="1043"/>
      <c r="G365" s="1060"/>
    </row>
    <row r="366" spans="1:7" s="1044" customFormat="1" ht="24.75" hidden="1" customHeight="1">
      <c r="A366" s="1045"/>
      <c r="B366" s="1046"/>
      <c r="C366" s="1040"/>
      <c r="E366" s="1060"/>
      <c r="F366" s="1043"/>
      <c r="G366" s="1060"/>
    </row>
    <row r="367" spans="1:7" s="1044" customFormat="1" ht="24.75" hidden="1" customHeight="1">
      <c r="A367" s="1045"/>
      <c r="B367" s="888"/>
      <c r="E367" s="1060"/>
      <c r="F367" s="1043"/>
      <c r="G367" s="1060"/>
    </row>
    <row r="368" spans="1:7" s="1044" customFormat="1" ht="24.75" hidden="1" customHeight="1">
      <c r="A368" s="880"/>
      <c r="B368" s="1046"/>
      <c r="C368" s="1040"/>
      <c r="E368" s="1060"/>
      <c r="F368" s="1043"/>
      <c r="G368" s="1060"/>
    </row>
    <row r="369" spans="1:7" s="1044" customFormat="1" ht="24.75" hidden="1" customHeight="1">
      <c r="A369" s="880"/>
      <c r="B369" s="1046"/>
      <c r="C369" s="1040"/>
      <c r="E369" s="1060"/>
      <c r="F369" s="1043"/>
      <c r="G369" s="1060"/>
    </row>
    <row r="370" spans="1:7" s="1044" customFormat="1" ht="27" customHeight="1">
      <c r="A370" s="1045"/>
      <c r="B370" s="1036" t="s">
        <v>1497</v>
      </c>
      <c r="C370" s="1040"/>
      <c r="E370" s="1060"/>
      <c r="F370" s="1043"/>
      <c r="G370" s="1060"/>
    </row>
    <row r="371" spans="1:7" s="1044" customFormat="1" ht="21" customHeight="1">
      <c r="A371" s="880"/>
      <c r="B371" s="1046"/>
      <c r="C371" s="1040"/>
      <c r="E371" s="1060"/>
      <c r="F371" s="1043"/>
      <c r="G371" s="1060"/>
    </row>
    <row r="372" spans="1:7" s="1044" customFormat="1" ht="63.75">
      <c r="A372" s="880"/>
      <c r="B372" s="1039" t="s">
        <v>1498</v>
      </c>
      <c r="C372" s="1040"/>
      <c r="E372" s="1060"/>
      <c r="F372" s="1043"/>
      <c r="G372" s="1060"/>
    </row>
    <row r="373" spans="1:7" s="1044" customFormat="1">
      <c r="A373" s="880"/>
      <c r="B373" s="1031"/>
      <c r="C373" s="1059"/>
      <c r="E373" s="1060"/>
      <c r="F373" s="1043"/>
      <c r="G373" s="1060"/>
    </row>
    <row r="374" spans="1:7" s="1044" customFormat="1" ht="63.75">
      <c r="A374" s="880"/>
      <c r="B374" s="1039" t="s">
        <v>1499</v>
      </c>
      <c r="C374" s="1040"/>
      <c r="E374" s="1060"/>
      <c r="F374" s="1043"/>
      <c r="G374" s="1060"/>
    </row>
    <row r="375" spans="1:7" s="1044" customFormat="1">
      <c r="A375" s="1061"/>
      <c r="B375" s="1046"/>
      <c r="C375" s="1040"/>
      <c r="E375" s="1060"/>
      <c r="F375" s="1043"/>
      <c r="G375" s="1060"/>
    </row>
    <row r="376" spans="1:7" s="1044" customFormat="1" ht="38.25">
      <c r="A376" s="1030"/>
      <c r="B376" s="1039" t="s">
        <v>1500</v>
      </c>
      <c r="C376" s="1040"/>
      <c r="E376" s="1060"/>
      <c r="F376" s="1043"/>
      <c r="G376" s="1060"/>
    </row>
    <row r="377" spans="1:7" s="1044" customFormat="1">
      <c r="A377" s="880"/>
      <c r="B377" s="1039"/>
      <c r="C377" s="1040"/>
      <c r="E377" s="1060"/>
      <c r="F377" s="1043"/>
      <c r="G377" s="1060"/>
    </row>
    <row r="378" spans="1:7" s="1044" customFormat="1" ht="51">
      <c r="A378" s="880"/>
      <c r="B378" s="1039" t="s">
        <v>1501</v>
      </c>
      <c r="C378" s="1040"/>
      <c r="E378" s="1060"/>
      <c r="F378" s="1043"/>
      <c r="G378" s="1060"/>
    </row>
    <row r="379" spans="1:7" s="1044" customFormat="1">
      <c r="A379" s="880"/>
      <c r="B379" s="1039"/>
      <c r="C379" s="1040"/>
      <c r="E379" s="1060"/>
      <c r="F379" s="1043"/>
      <c r="G379" s="1060"/>
    </row>
    <row r="380" spans="1:7" s="1044" customFormat="1" ht="76.5">
      <c r="A380" s="880"/>
      <c r="B380" s="1039" t="s">
        <v>1502</v>
      </c>
      <c r="C380" s="1040"/>
      <c r="E380" s="1060"/>
      <c r="F380" s="1043"/>
      <c r="G380" s="1060"/>
    </row>
    <row r="381" spans="1:7" s="1044" customFormat="1">
      <c r="A381" s="880"/>
      <c r="B381" s="1039"/>
      <c r="C381" s="1040"/>
      <c r="E381" s="1060"/>
      <c r="F381" s="1043"/>
      <c r="G381" s="1060"/>
    </row>
    <row r="382" spans="1:7" s="1044" customFormat="1" ht="51">
      <c r="A382" s="880"/>
      <c r="B382" s="1039" t="s">
        <v>1503</v>
      </c>
      <c r="C382" s="1040"/>
      <c r="E382" s="1060"/>
      <c r="F382" s="1043"/>
      <c r="G382" s="1060"/>
    </row>
    <row r="383" spans="1:7" s="1044" customFormat="1">
      <c r="A383" s="880"/>
      <c r="B383" s="1039"/>
      <c r="C383" s="1040"/>
      <c r="E383" s="1060"/>
      <c r="F383" s="1043"/>
      <c r="G383" s="1060"/>
    </row>
    <row r="384" spans="1:7" s="1044" customFormat="1" ht="51">
      <c r="A384" s="880"/>
      <c r="B384" s="1039" t="s">
        <v>1504</v>
      </c>
      <c r="C384" s="1040"/>
      <c r="E384" s="1060"/>
      <c r="F384" s="1043"/>
      <c r="G384" s="1060"/>
    </row>
    <row r="385" spans="1:7" s="1044" customFormat="1">
      <c r="A385" s="880"/>
      <c r="B385" s="1062"/>
      <c r="C385" s="1040"/>
      <c r="E385" s="1060"/>
      <c r="F385" s="1043"/>
      <c r="G385" s="1060"/>
    </row>
    <row r="386" spans="1:7" s="1044" customFormat="1" ht="25.5">
      <c r="A386" s="880"/>
      <c r="B386" s="1039" t="s">
        <v>1505</v>
      </c>
      <c r="C386" s="1040"/>
      <c r="E386" s="1060"/>
      <c r="F386" s="1043"/>
      <c r="G386" s="1060"/>
    </row>
    <row r="387" spans="1:7" s="1044" customFormat="1">
      <c r="A387" s="880"/>
      <c r="B387" s="888"/>
      <c r="C387" s="1040"/>
      <c r="E387" s="1060"/>
      <c r="F387" s="1043"/>
      <c r="G387" s="1060"/>
    </row>
    <row r="388" spans="1:7" s="1044" customFormat="1" ht="51">
      <c r="A388" s="880"/>
      <c r="B388" s="1039" t="s">
        <v>1506</v>
      </c>
      <c r="C388" s="1040"/>
      <c r="E388" s="1060"/>
      <c r="F388" s="1043"/>
      <c r="G388" s="1060"/>
    </row>
    <row r="389" spans="1:7" s="1044" customFormat="1">
      <c r="A389" s="880"/>
      <c r="B389" s="1039" t="s">
        <v>45</v>
      </c>
      <c r="C389" s="1040"/>
      <c r="E389" s="1060"/>
      <c r="F389" s="1043"/>
      <c r="G389" s="1060"/>
    </row>
    <row r="390" spans="1:7" s="1044" customFormat="1" ht="51">
      <c r="A390" s="880"/>
      <c r="B390" s="1039" t="s">
        <v>1507</v>
      </c>
      <c r="C390" s="1040"/>
      <c r="E390" s="1060"/>
      <c r="F390" s="1043"/>
      <c r="G390" s="1060"/>
    </row>
    <row r="391" spans="1:7" s="1044" customFormat="1">
      <c r="A391" s="880"/>
      <c r="B391" s="1063"/>
      <c r="C391" s="1040"/>
      <c r="E391" s="1060"/>
      <c r="F391" s="1043"/>
      <c r="G391" s="1060"/>
    </row>
    <row r="392" spans="1:7" s="1044" customFormat="1" ht="25.5">
      <c r="A392" s="880"/>
      <c r="B392" s="1039" t="s">
        <v>1508</v>
      </c>
      <c r="C392" s="1040"/>
      <c r="E392" s="1060"/>
      <c r="F392" s="1043"/>
      <c r="G392" s="1060"/>
    </row>
    <row r="393" spans="1:7" s="1044" customFormat="1">
      <c r="A393" s="880"/>
      <c r="B393" s="1039"/>
      <c r="C393" s="1040"/>
      <c r="E393" s="1060"/>
      <c r="F393" s="1043"/>
      <c r="G393" s="1060"/>
    </row>
    <row r="394" spans="1:7" s="1044" customFormat="1" ht="102">
      <c r="A394" s="880"/>
      <c r="B394" s="1039" t="s">
        <v>1509</v>
      </c>
      <c r="C394" s="1040"/>
      <c r="E394" s="1060"/>
      <c r="F394" s="1043"/>
      <c r="G394" s="1060"/>
    </row>
    <row r="395" spans="1:7" s="1044" customFormat="1">
      <c r="A395" s="880"/>
      <c r="B395" s="888"/>
      <c r="C395" s="1040"/>
      <c r="E395" s="1060"/>
      <c r="F395" s="1043"/>
      <c r="G395" s="1060"/>
    </row>
    <row r="396" spans="1:7" s="1044" customFormat="1" ht="51">
      <c r="A396" s="880"/>
      <c r="B396" s="1039" t="s">
        <v>1510</v>
      </c>
      <c r="C396" s="1059"/>
      <c r="E396" s="1060"/>
      <c r="F396" s="1035"/>
      <c r="G396" s="1060"/>
    </row>
    <row r="397" spans="1:7" s="1044" customFormat="1">
      <c r="A397" s="1051"/>
      <c r="B397" s="888"/>
      <c r="G397" s="1060"/>
    </row>
    <row r="398" spans="1:7" s="1044" customFormat="1" ht="76.5">
      <c r="A398" s="1038"/>
      <c r="B398" s="1039" t="s">
        <v>1511</v>
      </c>
      <c r="C398" s="1014"/>
      <c r="D398" s="1014"/>
      <c r="E398" s="1018"/>
      <c r="F398" s="1053"/>
      <c r="G398" s="1060"/>
    </row>
    <row r="399" spans="1:7" s="1044" customFormat="1">
      <c r="A399" s="1038"/>
      <c r="B399" s="888"/>
      <c r="G399" s="1060"/>
    </row>
    <row r="400" spans="1:7">
      <c r="A400" s="1045"/>
      <c r="B400" s="1031"/>
      <c r="C400" s="1059"/>
      <c r="D400" s="1040"/>
      <c r="E400" s="1070"/>
    </row>
    <row r="401" spans="1:6">
      <c r="A401" s="1045"/>
      <c r="B401" s="1031"/>
      <c r="C401" s="1059"/>
      <c r="D401" s="1040"/>
      <c r="E401" s="1070"/>
    </row>
    <row r="402" spans="1:6">
      <c r="A402" s="1030" t="s">
        <v>156</v>
      </c>
      <c r="B402" s="1036" t="s">
        <v>1513</v>
      </c>
      <c r="C402" s="1059"/>
      <c r="D402" s="1040"/>
      <c r="E402" s="1070"/>
    </row>
    <row r="403" spans="1:6">
      <c r="A403" s="1030"/>
      <c r="B403" s="1036"/>
      <c r="C403" s="1059"/>
      <c r="D403" s="1040"/>
      <c r="E403" s="1070"/>
    </row>
    <row r="404" spans="1:6">
      <c r="A404" s="1045"/>
      <c r="B404" s="1037" t="s">
        <v>1514</v>
      </c>
      <c r="C404" s="1059"/>
      <c r="D404" s="1040"/>
      <c r="E404" s="1070"/>
    </row>
    <row r="405" spans="1:6">
      <c r="A405" s="1045"/>
      <c r="B405" s="1037"/>
      <c r="C405" s="1059"/>
      <c r="D405" s="1040"/>
      <c r="E405" s="1070"/>
    </row>
    <row r="406" spans="1:6" ht="102">
      <c r="A406" s="1045" t="s">
        <v>1515</v>
      </c>
      <c r="B406" s="1046" t="s">
        <v>1516</v>
      </c>
      <c r="C406" s="884" t="s">
        <v>21</v>
      </c>
      <c r="D406" s="1071">
        <v>9</v>
      </c>
      <c r="E406" s="885"/>
      <c r="F406" s="1067">
        <f>SUM(D406*E406)</f>
        <v>0</v>
      </c>
    </row>
    <row r="407" spans="1:6">
      <c r="A407" s="1045"/>
      <c r="C407" s="884"/>
      <c r="D407" s="1071"/>
      <c r="E407" s="1066"/>
      <c r="F407" s="1072"/>
    </row>
    <row r="408" spans="1:6" ht="89.25">
      <c r="A408" s="1045" t="s">
        <v>1517</v>
      </c>
      <c r="B408" s="1046" t="s">
        <v>1518</v>
      </c>
      <c r="C408" s="884" t="s">
        <v>21</v>
      </c>
      <c r="D408" s="1071">
        <v>10</v>
      </c>
      <c r="E408" s="885"/>
      <c r="F408" s="1067">
        <f>SUM(D408*E408)</f>
        <v>0</v>
      </c>
    </row>
    <row r="409" spans="1:6">
      <c r="A409" s="1045"/>
      <c r="B409" s="1037"/>
      <c r="C409" s="1065"/>
      <c r="D409" s="1069"/>
      <c r="E409" s="1068"/>
      <c r="F409" s="1064"/>
    </row>
    <row r="410" spans="1:6" ht="89.25">
      <c r="A410" s="1045" t="s">
        <v>1519</v>
      </c>
      <c r="B410" s="1046" t="s">
        <v>1520</v>
      </c>
      <c r="C410" s="884" t="s">
        <v>21</v>
      </c>
      <c r="D410" s="1071">
        <v>5</v>
      </c>
      <c r="E410" s="885"/>
      <c r="F410" s="1067">
        <f>SUM(D410*E410)</f>
        <v>0</v>
      </c>
    </row>
    <row r="411" spans="1:6">
      <c r="A411" s="1045"/>
      <c r="B411" s="1037"/>
      <c r="C411" s="884"/>
      <c r="D411" s="1071"/>
      <c r="E411" s="1066"/>
      <c r="F411" s="1072"/>
    </row>
    <row r="412" spans="1:6" ht="89.25">
      <c r="A412" s="1045" t="s">
        <v>1521</v>
      </c>
      <c r="B412" s="1046" t="s">
        <v>1522</v>
      </c>
      <c r="C412" s="884" t="s">
        <v>1353</v>
      </c>
      <c r="D412" s="1055">
        <v>1</v>
      </c>
      <c r="E412" s="885"/>
      <c r="F412" s="1067">
        <f>SUM(D412*E412)</f>
        <v>0</v>
      </c>
    </row>
    <row r="413" spans="1:6">
      <c r="A413" s="1045"/>
      <c r="B413" s="1037"/>
      <c r="C413" s="884"/>
      <c r="D413" s="1071"/>
      <c r="E413" s="1066"/>
      <c r="F413" s="1072"/>
    </row>
    <row r="414" spans="1:6" ht="76.5">
      <c r="A414" s="1045" t="s">
        <v>1523</v>
      </c>
      <c r="B414" s="1046" t="s">
        <v>1524</v>
      </c>
      <c r="C414" s="884" t="s">
        <v>1353</v>
      </c>
      <c r="D414" s="1055">
        <v>1</v>
      </c>
      <c r="E414" s="885"/>
      <c r="F414" s="1067">
        <f>SUM(D414*E414)</f>
        <v>0</v>
      </c>
    </row>
    <row r="415" spans="1:6">
      <c r="A415" s="1045"/>
      <c r="B415" s="1037"/>
      <c r="C415" s="884"/>
      <c r="D415" s="1071"/>
      <c r="E415" s="1066"/>
      <c r="F415" s="1072"/>
    </row>
    <row r="416" spans="1:6">
      <c r="A416" s="1051"/>
      <c r="B416" s="1037"/>
      <c r="C416" s="884"/>
      <c r="D416" s="1055"/>
      <c r="E416" s="885"/>
      <c r="F416" s="1067"/>
    </row>
    <row r="417" spans="1:6">
      <c r="A417" s="1030"/>
      <c r="B417" s="1031" t="s">
        <v>1525</v>
      </c>
      <c r="C417" s="1065" t="s">
        <v>1512</v>
      </c>
      <c r="D417" s="1069"/>
      <c r="E417" s="1068"/>
      <c r="F417" s="1064">
        <f>SUM(F407:F414)</f>
        <v>0</v>
      </c>
    </row>
    <row r="418" spans="1:6">
      <c r="A418" s="880"/>
      <c r="C418" s="1040"/>
      <c r="D418" s="1040"/>
      <c r="E418" s="1070"/>
    </row>
    <row r="419" spans="1:6">
      <c r="C419" s="1073"/>
      <c r="D419" s="1073"/>
      <c r="E419" s="1077"/>
      <c r="F419" s="1075"/>
    </row>
    <row r="420" spans="1:6">
      <c r="A420" s="1045"/>
      <c r="B420" s="1055"/>
      <c r="C420" s="1073"/>
      <c r="D420" s="1073"/>
      <c r="E420" s="1077"/>
      <c r="F420" s="1075"/>
    </row>
    <row r="421" spans="1:6">
      <c r="A421" s="1030"/>
      <c r="B421" s="1036" t="s">
        <v>302</v>
      </c>
      <c r="C421" s="1073"/>
      <c r="D421" s="1073"/>
      <c r="E421" s="1077"/>
      <c r="F421" s="1075"/>
    </row>
    <row r="422" spans="1:6">
      <c r="A422" s="1030"/>
      <c r="B422" s="1037"/>
      <c r="C422" s="1073"/>
      <c r="D422" s="1073"/>
      <c r="E422" s="1077"/>
      <c r="F422" s="1075"/>
    </row>
    <row r="423" spans="1:6">
      <c r="A423" s="1045"/>
      <c r="C423" s="1073"/>
      <c r="D423" s="1073"/>
      <c r="E423" s="1077"/>
      <c r="F423" s="1075"/>
    </row>
    <row r="424" spans="1:6">
      <c r="A424" s="1045"/>
      <c r="B424" s="1046" t="s">
        <v>1526</v>
      </c>
      <c r="C424" s="1078"/>
      <c r="D424" s="1078"/>
      <c r="E424" s="1079"/>
      <c r="F424" s="1074">
        <f>SUM(F417)</f>
        <v>0</v>
      </c>
    </row>
    <row r="425" spans="1:6">
      <c r="A425" s="813"/>
      <c r="C425" s="1073"/>
      <c r="D425" s="1073"/>
      <c r="E425" s="1077"/>
      <c r="F425" s="1075"/>
    </row>
    <row r="426" spans="1:6" ht="21" thickBot="1">
      <c r="A426" s="1045"/>
      <c r="C426" s="1078"/>
      <c r="D426" s="1078"/>
      <c r="E426" s="1079"/>
      <c r="F426" s="1074"/>
    </row>
    <row r="427" spans="1:6" ht="21" thickBot="1">
      <c r="A427" s="813"/>
      <c r="B427" s="1080" t="s">
        <v>1527</v>
      </c>
      <c r="C427" s="1076" t="s">
        <v>1512</v>
      </c>
      <c r="D427" s="1081"/>
      <c r="E427" s="1082"/>
      <c r="F427" s="1083">
        <f>SUM(F424:F424)</f>
        <v>0</v>
      </c>
    </row>
    <row r="428" spans="1:6">
      <c r="A428" s="1045"/>
      <c r="B428" s="1031"/>
      <c r="C428" s="1040"/>
      <c r="D428" s="1044"/>
      <c r="E428" s="1060"/>
      <c r="F428" s="1043"/>
    </row>
    <row r="429" spans="1:6">
      <c r="A429" s="813"/>
      <c r="B429" s="1031" t="s">
        <v>1341</v>
      </c>
    </row>
    <row r="430" spans="1:6">
      <c r="A430" s="813"/>
      <c r="B430" s="1031" t="s">
        <v>1528</v>
      </c>
      <c r="C430" s="1040"/>
      <c r="D430" s="1044"/>
      <c r="E430" s="1060"/>
      <c r="F430" s="1043"/>
    </row>
    <row r="431" spans="1:6">
      <c r="A431" s="1030"/>
      <c r="B431" s="1031"/>
      <c r="C431" s="1040"/>
      <c r="D431" s="1044"/>
      <c r="E431" s="1060"/>
      <c r="F431" s="1043"/>
    </row>
    <row r="432" spans="1:6" ht="25.5">
      <c r="A432" s="1030"/>
      <c r="B432" s="1031" t="s">
        <v>1529</v>
      </c>
      <c r="C432" s="1040"/>
      <c r="D432" s="1044"/>
      <c r="E432" s="1060"/>
      <c r="F432" s="1043"/>
    </row>
    <row r="433" spans="1:6" ht="25.5">
      <c r="A433" s="1030"/>
      <c r="B433" s="1031" t="s">
        <v>1530</v>
      </c>
      <c r="C433" s="1040"/>
      <c r="D433" s="1044"/>
      <c r="E433" s="1060"/>
      <c r="F433" s="1043"/>
    </row>
    <row r="434" spans="1:6" ht="25.5">
      <c r="A434" s="1030"/>
      <c r="B434" s="1031" t="s">
        <v>1531</v>
      </c>
      <c r="C434" s="1040"/>
      <c r="D434" s="1044"/>
      <c r="E434" s="1060"/>
      <c r="F434" s="1043"/>
    </row>
    <row r="435" spans="1:6">
      <c r="A435" s="1030"/>
      <c r="B435" s="1031" t="s">
        <v>1532</v>
      </c>
      <c r="C435" s="1040"/>
      <c r="D435" s="1044"/>
      <c r="E435" s="1060"/>
      <c r="F435" s="1043"/>
    </row>
    <row r="436" spans="1:6">
      <c r="A436" s="1045"/>
      <c r="B436" s="1031" t="s">
        <v>1533</v>
      </c>
      <c r="C436" s="1040"/>
      <c r="D436" s="1044"/>
      <c r="E436" s="1060"/>
      <c r="F436" s="1043"/>
    </row>
    <row r="437" spans="1:6" ht="25.5">
      <c r="A437" s="1045"/>
      <c r="B437" s="1031" t="s">
        <v>1534</v>
      </c>
      <c r="C437" s="1040"/>
      <c r="D437" s="1044"/>
      <c r="E437" s="1060"/>
      <c r="F437" s="1043"/>
    </row>
    <row r="438" spans="1:6">
      <c r="B438" s="1031" t="s">
        <v>1535</v>
      </c>
      <c r="C438" s="1040"/>
      <c r="D438" s="1044"/>
      <c r="E438" s="1060"/>
      <c r="F438" s="1043"/>
    </row>
    <row r="439" spans="1:6" ht="34.5" customHeight="1">
      <c r="A439" s="1045"/>
      <c r="C439" s="1084"/>
      <c r="D439" s="1084"/>
      <c r="E439" s="1084"/>
      <c r="F439" s="1043"/>
    </row>
    <row r="440" spans="1:6">
      <c r="A440" s="1045"/>
      <c r="C440" s="1032"/>
      <c r="E440" s="1047"/>
    </row>
    <row r="441" spans="1:6">
      <c r="A441" s="1045"/>
      <c r="C441" s="1032"/>
      <c r="E441" s="1047"/>
    </row>
    <row r="442" spans="1:6">
      <c r="A442" s="1045"/>
      <c r="C442" s="1032"/>
      <c r="E442" s="1047"/>
    </row>
    <row r="443" spans="1:6">
      <c r="A443" s="1045"/>
      <c r="C443" s="1032"/>
      <c r="E443" s="1047"/>
    </row>
    <row r="444" spans="1:6">
      <c r="A444" s="1045"/>
      <c r="C444" s="1032"/>
      <c r="E444" s="1047"/>
    </row>
    <row r="445" spans="1:6">
      <c r="A445" s="1045"/>
      <c r="B445" s="1055"/>
      <c r="C445" s="1032"/>
      <c r="E445" s="1047"/>
    </row>
    <row r="446" spans="1:6">
      <c r="A446" s="1045"/>
      <c r="C446" s="1032"/>
      <c r="E446" s="1047"/>
    </row>
    <row r="447" spans="1:6">
      <c r="A447" s="1045"/>
      <c r="C447" s="1032"/>
      <c r="E447" s="1047"/>
    </row>
    <row r="448" spans="1:6">
      <c r="A448" s="1045"/>
      <c r="C448" s="1032"/>
      <c r="E448" s="1047"/>
    </row>
    <row r="449" spans="1:5">
      <c r="A449" s="1045"/>
      <c r="C449" s="1032"/>
      <c r="E449" s="1047"/>
    </row>
    <row r="450" spans="1:5">
      <c r="A450" s="1045"/>
      <c r="C450" s="1032"/>
      <c r="E450" s="1047"/>
    </row>
    <row r="451" spans="1:5">
      <c r="A451" s="1045"/>
      <c r="C451" s="1032"/>
      <c r="E451" s="1047"/>
    </row>
    <row r="452" spans="1:5">
      <c r="A452" s="1045"/>
      <c r="C452" s="1032"/>
      <c r="E452" s="1047"/>
    </row>
    <row r="453" spans="1:5">
      <c r="A453" s="1045"/>
      <c r="C453" s="1032"/>
      <c r="E453" s="1047"/>
    </row>
    <row r="454" spans="1:5">
      <c r="A454" s="1045"/>
      <c r="C454" s="1032"/>
      <c r="E454" s="1047"/>
    </row>
    <row r="455" spans="1:5">
      <c r="A455" s="1045"/>
      <c r="C455" s="1032"/>
      <c r="E455" s="1047"/>
    </row>
    <row r="456" spans="1:5">
      <c r="A456" s="1045"/>
      <c r="C456" s="1032"/>
      <c r="E456" s="1047"/>
    </row>
    <row r="457" spans="1:5">
      <c r="A457" s="1045"/>
      <c r="C457" s="1032"/>
      <c r="E457" s="1047"/>
    </row>
    <row r="458" spans="1:5">
      <c r="A458" s="1045"/>
      <c r="C458" s="1032"/>
      <c r="E458" s="1047"/>
    </row>
    <row r="459" spans="1:5">
      <c r="A459" s="1045"/>
      <c r="C459" s="1032"/>
      <c r="E459" s="1047"/>
    </row>
    <row r="460" spans="1:5">
      <c r="A460" s="1045"/>
      <c r="C460" s="1032"/>
      <c r="E460" s="1047"/>
    </row>
    <row r="461" spans="1:5">
      <c r="A461" s="1045"/>
      <c r="C461" s="1032"/>
      <c r="E461" s="1047"/>
    </row>
    <row r="462" spans="1:5">
      <c r="A462" s="1045"/>
      <c r="C462" s="1032"/>
      <c r="E462" s="1047"/>
    </row>
    <row r="463" spans="1:5">
      <c r="A463" s="1045"/>
      <c r="C463" s="1032"/>
      <c r="E463" s="1047"/>
    </row>
    <row r="464" spans="1:5">
      <c r="A464" s="1045"/>
      <c r="C464" s="1050"/>
      <c r="D464" s="1017"/>
      <c r="E464" s="1047"/>
    </row>
    <row r="465" spans="1:5">
      <c r="A465" s="1045"/>
      <c r="C465" s="1050"/>
      <c r="D465" s="1017"/>
      <c r="E465" s="1047"/>
    </row>
    <row r="466" spans="1:5">
      <c r="A466" s="1030"/>
      <c r="C466" s="1032"/>
      <c r="E466" s="1047"/>
    </row>
    <row r="467" spans="1:5">
      <c r="A467" s="1045"/>
      <c r="C467" s="1032"/>
      <c r="E467" s="1047"/>
    </row>
    <row r="468" spans="1:5">
      <c r="A468" s="1045"/>
      <c r="B468" s="1031"/>
      <c r="C468" s="1032"/>
      <c r="E468" s="1047"/>
    </row>
    <row r="469" spans="1:5">
      <c r="A469" s="1045"/>
      <c r="B469" s="1031"/>
      <c r="C469" s="1032"/>
      <c r="E469" s="1047"/>
    </row>
    <row r="470" spans="1:5">
      <c r="A470" s="1045"/>
      <c r="B470" s="1031"/>
      <c r="C470" s="1032"/>
      <c r="E470" s="1047"/>
    </row>
    <row r="471" spans="1:5">
      <c r="A471" s="1045"/>
      <c r="C471" s="1032"/>
      <c r="E471" s="1047"/>
    </row>
    <row r="472" spans="1:5">
      <c r="A472" s="1045"/>
      <c r="C472" s="1032"/>
      <c r="E472" s="1047"/>
    </row>
    <row r="473" spans="1:5">
      <c r="A473" s="1045"/>
      <c r="C473" s="1032"/>
      <c r="E473" s="1047"/>
    </row>
    <row r="474" spans="1:5">
      <c r="A474" s="1045"/>
      <c r="C474" s="1032"/>
      <c r="E474" s="1047"/>
    </row>
    <row r="475" spans="1:5">
      <c r="A475" s="1045"/>
      <c r="C475" s="1032"/>
      <c r="E475" s="1047"/>
    </row>
    <row r="476" spans="1:5">
      <c r="A476" s="1045"/>
      <c r="C476" s="1032"/>
      <c r="E476" s="1047"/>
    </row>
    <row r="477" spans="1:5">
      <c r="A477" s="1045"/>
      <c r="C477" s="1032"/>
      <c r="E477" s="1047"/>
    </row>
    <row r="478" spans="1:5">
      <c r="A478" s="1045"/>
      <c r="C478" s="1032"/>
      <c r="E478" s="1047"/>
    </row>
    <row r="479" spans="1:5">
      <c r="A479" s="1045"/>
      <c r="C479" s="1032"/>
      <c r="E479" s="1047"/>
    </row>
    <row r="480" spans="1:5">
      <c r="A480" s="1045"/>
      <c r="C480" s="1050"/>
      <c r="D480" s="1017"/>
      <c r="E480" s="1047"/>
    </row>
    <row r="481" spans="1:5">
      <c r="A481" s="1045"/>
      <c r="C481" s="1050"/>
      <c r="E481" s="1047"/>
    </row>
    <row r="482" spans="1:5">
      <c r="A482" s="1030"/>
      <c r="C482" s="1032"/>
      <c r="D482" s="1057"/>
      <c r="E482" s="1047"/>
    </row>
    <row r="483" spans="1:5">
      <c r="A483" s="1045"/>
      <c r="C483" s="1032"/>
      <c r="D483" s="1057"/>
      <c r="E483" s="1047"/>
    </row>
    <row r="484" spans="1:5">
      <c r="A484" s="1045"/>
      <c r="B484" s="1031"/>
      <c r="C484" s="1032"/>
      <c r="D484" s="1057"/>
      <c r="E484" s="1047"/>
    </row>
    <row r="485" spans="1:5">
      <c r="A485" s="1045"/>
      <c r="B485" s="1031"/>
      <c r="C485" s="1032"/>
      <c r="E485" s="1047"/>
    </row>
    <row r="486" spans="1:5">
      <c r="A486" s="1045"/>
      <c r="B486" s="1031"/>
      <c r="C486" s="1032"/>
      <c r="E486" s="1047"/>
    </row>
    <row r="487" spans="1:5">
      <c r="A487" s="1045"/>
      <c r="C487" s="1032"/>
      <c r="E487" s="1047"/>
    </row>
    <row r="488" spans="1:5">
      <c r="A488" s="1045"/>
      <c r="C488" s="1032"/>
      <c r="E488" s="1047"/>
    </row>
    <row r="489" spans="1:5">
      <c r="A489" s="1045"/>
      <c r="C489" s="1032"/>
      <c r="E489" s="1047"/>
    </row>
    <row r="490" spans="1:5">
      <c r="A490" s="1045"/>
      <c r="C490" s="1032"/>
      <c r="E490" s="1047"/>
    </row>
    <row r="491" spans="1:5">
      <c r="A491" s="1045"/>
      <c r="C491" s="1032"/>
      <c r="E491" s="1047"/>
    </row>
    <row r="492" spans="1:5">
      <c r="A492" s="1045"/>
      <c r="C492" s="1032"/>
      <c r="E492" s="1047"/>
    </row>
    <row r="493" spans="1:5">
      <c r="A493" s="1045"/>
      <c r="C493" s="1032"/>
      <c r="E493" s="1047"/>
    </row>
    <row r="494" spans="1:5">
      <c r="A494" s="1045"/>
      <c r="C494" s="1050"/>
      <c r="D494" s="1017"/>
      <c r="E494" s="1047"/>
    </row>
    <row r="495" spans="1:5">
      <c r="A495" s="1045"/>
      <c r="C495" s="1032"/>
      <c r="E495" s="1047"/>
    </row>
    <row r="496" spans="1:5" ht="48" customHeight="1">
      <c r="A496" s="1030"/>
      <c r="C496" s="1032"/>
      <c r="E496" s="1047"/>
    </row>
    <row r="497" spans="1:5" ht="77.25" customHeight="1">
      <c r="A497" s="1045"/>
      <c r="C497" s="1032"/>
      <c r="E497" s="1047"/>
    </row>
    <row r="498" spans="1:5" ht="23.25" customHeight="1">
      <c r="A498" s="1045"/>
      <c r="B498" s="1031"/>
      <c r="C498" s="1032"/>
      <c r="E498" s="1047"/>
    </row>
    <row r="499" spans="1:5" ht="33.75" customHeight="1">
      <c r="A499" s="1045"/>
      <c r="C499" s="1032"/>
      <c r="E499" s="1047"/>
    </row>
    <row r="500" spans="1:5">
      <c r="A500" s="1045"/>
      <c r="B500" s="1031"/>
      <c r="C500" s="1032"/>
      <c r="E500" s="1047"/>
    </row>
    <row r="501" spans="1:5">
      <c r="A501" s="1045"/>
      <c r="C501" s="1032"/>
      <c r="E501" s="1047"/>
    </row>
    <row r="502" spans="1:5">
      <c r="A502" s="1045"/>
      <c r="C502" s="1032"/>
      <c r="E502" s="1047"/>
    </row>
    <row r="503" spans="1:5">
      <c r="A503" s="1045"/>
      <c r="C503" s="1032"/>
      <c r="E503" s="1047"/>
    </row>
    <row r="504" spans="1:5">
      <c r="A504" s="1045"/>
      <c r="C504" s="1032"/>
      <c r="E504" s="1047"/>
    </row>
    <row r="505" spans="1:5">
      <c r="A505" s="1045"/>
      <c r="C505" s="1032"/>
      <c r="E505" s="1047"/>
    </row>
    <row r="506" spans="1:5">
      <c r="A506" s="1045"/>
      <c r="C506" s="1032"/>
      <c r="E506" s="1047"/>
    </row>
    <row r="507" spans="1:5">
      <c r="A507" s="1045"/>
      <c r="C507" s="1032"/>
      <c r="E507" s="1047"/>
    </row>
    <row r="508" spans="1:5">
      <c r="A508" s="1045"/>
      <c r="C508" s="1032"/>
      <c r="E508" s="1047"/>
    </row>
    <row r="509" spans="1:5">
      <c r="A509" s="1045"/>
      <c r="C509" s="1032"/>
      <c r="E509" s="1047"/>
    </row>
    <row r="510" spans="1:5">
      <c r="A510" s="1045"/>
      <c r="C510" s="1032"/>
      <c r="E510" s="1047"/>
    </row>
    <row r="511" spans="1:5">
      <c r="A511" s="1045"/>
      <c r="C511" s="1032"/>
      <c r="E511" s="1047"/>
    </row>
    <row r="512" spans="1:5">
      <c r="A512" s="1045"/>
      <c r="C512" s="1032"/>
      <c r="E512" s="1047"/>
    </row>
    <row r="513" spans="1:6">
      <c r="A513" s="1045"/>
      <c r="C513" s="1032"/>
      <c r="E513" s="1047"/>
    </row>
    <row r="514" spans="1:6">
      <c r="A514" s="1045"/>
      <c r="C514" s="1032"/>
      <c r="E514" s="1047"/>
    </row>
    <row r="515" spans="1:6">
      <c r="E515" s="1047"/>
    </row>
    <row r="516" spans="1:6">
      <c r="C516" s="1050"/>
      <c r="D516" s="1017"/>
      <c r="E516" s="1047"/>
    </row>
    <row r="517" spans="1:6">
      <c r="E517" s="1047"/>
    </row>
    <row r="518" spans="1:6">
      <c r="A518" s="1030"/>
      <c r="C518" s="1032"/>
      <c r="E518" s="1047"/>
    </row>
    <row r="519" spans="1:6">
      <c r="A519" s="881"/>
      <c r="C519" s="1058"/>
      <c r="D519" s="1058"/>
      <c r="E519" s="1058"/>
      <c r="F519" s="1058"/>
    </row>
    <row r="520" spans="1:6">
      <c r="A520" s="881"/>
      <c r="B520" s="1031"/>
      <c r="C520" s="1058"/>
      <c r="D520" s="1058"/>
      <c r="E520" s="1058"/>
      <c r="F520" s="1058"/>
    </row>
    <row r="521" spans="1:6">
      <c r="A521" s="1045"/>
      <c r="C521" s="1032"/>
      <c r="E521" s="1058"/>
      <c r="F521" s="1058"/>
    </row>
    <row r="522" spans="1:6">
      <c r="A522" s="1045"/>
      <c r="B522" s="1031"/>
      <c r="C522" s="1032"/>
      <c r="E522" s="1058"/>
      <c r="F522" s="1058"/>
    </row>
    <row r="523" spans="1:6">
      <c r="A523" s="1045"/>
      <c r="C523" s="1032"/>
      <c r="E523" s="1058"/>
      <c r="F523" s="1058"/>
    </row>
    <row r="524" spans="1:6">
      <c r="A524" s="1045"/>
      <c r="C524" s="1032"/>
      <c r="E524" s="1058"/>
      <c r="F524" s="1058"/>
    </row>
    <row r="525" spans="1:6">
      <c r="A525" s="1045"/>
      <c r="C525" s="1032"/>
      <c r="E525" s="1058"/>
      <c r="F525" s="1058"/>
    </row>
    <row r="526" spans="1:6">
      <c r="A526" s="1045"/>
      <c r="C526" s="1032"/>
      <c r="E526" s="1058"/>
      <c r="F526" s="1058"/>
    </row>
    <row r="527" spans="1:6">
      <c r="A527" s="1045"/>
      <c r="C527" s="1032"/>
      <c r="E527" s="1047"/>
    </row>
    <row r="528" spans="1:6">
      <c r="A528" s="1045"/>
      <c r="C528" s="1032"/>
      <c r="E528" s="1047"/>
    </row>
    <row r="529" spans="1:5">
      <c r="A529" s="1045"/>
      <c r="C529" s="1032"/>
      <c r="E529" s="1047"/>
    </row>
    <row r="530" spans="1:5">
      <c r="A530" s="1045"/>
      <c r="C530" s="1032"/>
      <c r="E530" s="1047"/>
    </row>
    <row r="531" spans="1:5">
      <c r="A531" s="1045"/>
      <c r="C531" s="1032"/>
      <c r="E531" s="1047"/>
    </row>
    <row r="532" spans="1:5">
      <c r="A532" s="1045"/>
      <c r="C532" s="1032"/>
      <c r="E532" s="1047"/>
    </row>
    <row r="533" spans="1:5">
      <c r="A533" s="1045"/>
      <c r="C533" s="1032"/>
      <c r="E533" s="1047"/>
    </row>
    <row r="534" spans="1:5">
      <c r="A534" s="1045"/>
      <c r="C534" s="1032"/>
      <c r="E534" s="1047"/>
    </row>
    <row r="535" spans="1:5">
      <c r="A535" s="1045"/>
      <c r="C535" s="1032"/>
      <c r="E535" s="1047"/>
    </row>
    <row r="536" spans="1:5">
      <c r="A536" s="1045"/>
      <c r="C536" s="1050"/>
      <c r="D536" s="1017"/>
      <c r="E536" s="1047"/>
    </row>
    <row r="537" spans="1:5">
      <c r="A537" s="1045"/>
      <c r="C537" s="1050"/>
      <c r="E537" s="1047"/>
    </row>
    <row r="538" spans="1:5">
      <c r="A538" s="1030"/>
      <c r="C538" s="1032"/>
      <c r="E538" s="1047"/>
    </row>
    <row r="539" spans="1:5">
      <c r="A539" s="1045"/>
      <c r="C539" s="1032"/>
      <c r="E539" s="1047"/>
    </row>
    <row r="540" spans="1:5">
      <c r="A540" s="1045"/>
      <c r="B540" s="1031"/>
      <c r="C540" s="1032"/>
      <c r="E540" s="1047"/>
    </row>
    <row r="541" spans="1:5">
      <c r="A541" s="1045"/>
      <c r="B541" s="1031"/>
      <c r="C541" s="1032"/>
      <c r="E541" s="1047"/>
    </row>
    <row r="542" spans="1:5">
      <c r="A542" s="1045"/>
      <c r="B542" s="1031"/>
      <c r="C542" s="1032"/>
      <c r="E542" s="1047"/>
    </row>
    <row r="543" spans="1:5">
      <c r="A543" s="1045"/>
      <c r="C543" s="1032"/>
      <c r="E543" s="1047"/>
    </row>
    <row r="544" spans="1:5">
      <c r="A544" s="1045"/>
      <c r="C544" s="1032"/>
      <c r="E544" s="1047"/>
    </row>
    <row r="545" spans="1:5">
      <c r="A545" s="1045"/>
      <c r="C545" s="1032"/>
      <c r="E545" s="1047"/>
    </row>
    <row r="546" spans="1:5">
      <c r="A546" s="1045"/>
      <c r="C546" s="1032"/>
      <c r="E546" s="1047"/>
    </row>
    <row r="547" spans="1:5">
      <c r="A547" s="1045"/>
      <c r="C547" s="1032"/>
      <c r="E547" s="1047"/>
    </row>
    <row r="548" spans="1:5">
      <c r="A548" s="1045"/>
      <c r="C548" s="1032"/>
      <c r="E548" s="1047"/>
    </row>
    <row r="549" spans="1:5">
      <c r="A549" s="1045"/>
      <c r="C549" s="1032"/>
      <c r="E549" s="1047"/>
    </row>
    <row r="550" spans="1:5">
      <c r="A550" s="1045"/>
      <c r="C550" s="1032"/>
      <c r="E550" s="1047"/>
    </row>
    <row r="551" spans="1:5">
      <c r="A551" s="1045"/>
      <c r="C551" s="1032"/>
      <c r="E551" s="1047"/>
    </row>
    <row r="552" spans="1:5">
      <c r="A552" s="1045"/>
      <c r="C552" s="1032"/>
      <c r="E552" s="1047"/>
    </row>
    <row r="553" spans="1:5">
      <c r="A553" s="1045"/>
      <c r="C553" s="1032"/>
      <c r="E553" s="1047"/>
    </row>
    <row r="554" spans="1:5">
      <c r="A554" s="1045"/>
      <c r="C554" s="1032"/>
      <c r="E554" s="1047"/>
    </row>
    <row r="555" spans="1:5">
      <c r="A555" s="1045"/>
      <c r="C555" s="1032"/>
      <c r="E555" s="1047"/>
    </row>
    <row r="556" spans="1:5">
      <c r="A556" s="1045"/>
      <c r="C556" s="1032"/>
      <c r="E556" s="1047"/>
    </row>
    <row r="557" spans="1:5">
      <c r="A557" s="1045"/>
      <c r="C557" s="1032"/>
      <c r="E557" s="1047"/>
    </row>
    <row r="558" spans="1:5">
      <c r="A558" s="1045"/>
      <c r="C558" s="1032"/>
      <c r="E558" s="1047"/>
    </row>
    <row r="559" spans="1:5">
      <c r="A559" s="1045"/>
      <c r="C559" s="1032"/>
      <c r="E559" s="1047"/>
    </row>
    <row r="560" spans="1:5">
      <c r="A560" s="1045"/>
      <c r="C560" s="1050"/>
      <c r="D560" s="1017"/>
      <c r="E560" s="1047"/>
    </row>
    <row r="561" spans="1:5">
      <c r="A561" s="1045"/>
      <c r="C561" s="1032"/>
      <c r="E561" s="1047"/>
    </row>
    <row r="562" spans="1:5">
      <c r="A562" s="1030"/>
      <c r="C562" s="1032"/>
      <c r="E562" s="1047"/>
    </row>
    <row r="563" spans="1:5">
      <c r="A563" s="1045"/>
      <c r="C563" s="1032"/>
      <c r="E563" s="1047"/>
    </row>
    <row r="564" spans="1:5">
      <c r="A564" s="1045"/>
      <c r="B564" s="1031"/>
      <c r="C564" s="1032"/>
      <c r="E564" s="1047"/>
    </row>
    <row r="565" spans="1:5">
      <c r="A565" s="1045"/>
      <c r="C565" s="1032"/>
      <c r="E565" s="1047"/>
    </row>
    <row r="566" spans="1:5">
      <c r="A566" s="1045"/>
      <c r="B566" s="1031"/>
      <c r="C566" s="1032"/>
      <c r="E566" s="1047"/>
    </row>
    <row r="567" spans="1:5">
      <c r="A567" s="1045"/>
      <c r="C567" s="1032"/>
      <c r="E567" s="1047"/>
    </row>
    <row r="568" spans="1:5">
      <c r="A568" s="1045"/>
      <c r="C568" s="1032"/>
      <c r="E568" s="1047"/>
    </row>
    <row r="569" spans="1:5">
      <c r="A569" s="1045"/>
      <c r="C569" s="1032"/>
      <c r="E569" s="1047"/>
    </row>
    <row r="570" spans="1:5">
      <c r="A570" s="1045"/>
      <c r="C570" s="1032"/>
      <c r="E570" s="1047"/>
    </row>
    <row r="571" spans="1:5">
      <c r="A571" s="1045"/>
      <c r="C571" s="1032"/>
      <c r="E571" s="1047"/>
    </row>
    <row r="572" spans="1:5">
      <c r="A572" s="1045"/>
      <c r="C572" s="1032"/>
      <c r="E572" s="1047"/>
    </row>
    <row r="573" spans="1:5">
      <c r="A573" s="1045"/>
      <c r="C573" s="1050"/>
      <c r="E573" s="1047"/>
    </row>
    <row r="574" spans="1:5">
      <c r="A574" s="1045"/>
      <c r="C574" s="1050"/>
      <c r="D574" s="1017"/>
      <c r="E574" s="1047"/>
    </row>
    <row r="575" spans="1:5">
      <c r="A575" s="1045"/>
      <c r="C575" s="1050"/>
      <c r="D575" s="1017"/>
      <c r="E575" s="1047"/>
    </row>
    <row r="576" spans="1:5">
      <c r="A576" s="1030"/>
      <c r="C576" s="1032"/>
      <c r="E576" s="1047"/>
    </row>
    <row r="577" spans="1:5">
      <c r="A577" s="1045"/>
      <c r="B577" s="1031"/>
      <c r="C577" s="1032"/>
      <c r="E577" s="1047"/>
    </row>
    <row r="578" spans="1:5">
      <c r="A578" s="1045"/>
      <c r="B578" s="1031"/>
      <c r="C578" s="1032"/>
      <c r="D578" s="1033"/>
      <c r="E578" s="1047"/>
    </row>
    <row r="579" spans="1:5">
      <c r="A579" s="1045"/>
      <c r="B579" s="1031"/>
      <c r="E579" s="1047"/>
    </row>
    <row r="580" spans="1:5">
      <c r="A580" s="1045"/>
      <c r="B580" s="1031"/>
      <c r="E580" s="1047"/>
    </row>
    <row r="581" spans="1:5">
      <c r="A581" s="1045"/>
      <c r="E581" s="1047"/>
    </row>
    <row r="582" spans="1:5">
      <c r="A582" s="1045"/>
      <c r="E582" s="1047"/>
    </row>
    <row r="583" spans="1:5">
      <c r="A583" s="1045"/>
      <c r="D583" s="1033"/>
      <c r="E583" s="1047"/>
    </row>
    <row r="584" spans="1:5">
      <c r="A584" s="1045"/>
      <c r="E584" s="1047"/>
    </row>
    <row r="585" spans="1:5">
      <c r="A585" s="1045"/>
      <c r="B585" s="1039"/>
      <c r="E585" s="1047"/>
    </row>
    <row r="586" spans="1:5">
      <c r="A586" s="1045"/>
      <c r="C586" s="1032"/>
      <c r="D586" s="1033"/>
      <c r="E586" s="1047"/>
    </row>
    <row r="587" spans="1:5">
      <c r="A587" s="1045"/>
      <c r="E587" s="1047"/>
    </row>
    <row r="588" spans="1:5">
      <c r="A588" s="1045"/>
      <c r="C588" s="1032"/>
      <c r="E588" s="1047"/>
    </row>
    <row r="589" spans="1:5">
      <c r="A589" s="1045"/>
      <c r="C589" s="1032"/>
      <c r="D589" s="1033"/>
      <c r="E589" s="1047"/>
    </row>
    <row r="590" spans="1:5">
      <c r="A590" s="1045"/>
      <c r="C590" s="1032"/>
      <c r="D590" s="1033"/>
      <c r="E590" s="1047"/>
    </row>
    <row r="591" spans="1:5">
      <c r="A591" s="1045"/>
      <c r="C591" s="1032"/>
      <c r="D591" s="1033"/>
      <c r="E591" s="1047"/>
    </row>
    <row r="592" spans="1:5">
      <c r="A592" s="1045"/>
      <c r="C592" s="1032"/>
      <c r="D592" s="1033"/>
      <c r="E592" s="1047"/>
    </row>
    <row r="593" spans="1:6">
      <c r="A593" s="1045"/>
      <c r="C593" s="1032"/>
      <c r="D593" s="1033"/>
      <c r="E593" s="1047"/>
    </row>
    <row r="594" spans="1:6">
      <c r="A594" s="1045"/>
      <c r="C594" s="1032"/>
      <c r="D594" s="1033"/>
      <c r="E594" s="1047"/>
    </row>
    <row r="595" spans="1:6">
      <c r="A595" s="1045"/>
      <c r="C595" s="1032"/>
      <c r="D595" s="1033"/>
      <c r="E595" s="1047"/>
    </row>
    <row r="596" spans="1:6">
      <c r="A596" s="1045"/>
      <c r="C596" s="1059"/>
      <c r="D596" s="1033"/>
      <c r="E596" s="1047"/>
    </row>
    <row r="597" spans="1:6">
      <c r="A597" s="1045"/>
      <c r="C597" s="1032"/>
      <c r="D597" s="1033"/>
      <c r="E597" s="1047"/>
    </row>
    <row r="598" spans="1:6">
      <c r="A598" s="1045"/>
      <c r="E598" s="1047"/>
    </row>
    <row r="599" spans="1:6">
      <c r="A599" s="1030"/>
      <c r="C599" s="1032"/>
      <c r="E599" s="1047"/>
    </row>
    <row r="600" spans="1:6">
      <c r="A600" s="1045"/>
      <c r="B600" s="1031"/>
      <c r="C600" s="1032"/>
      <c r="E600" s="1047"/>
    </row>
    <row r="601" spans="1:6">
      <c r="A601" s="1045"/>
      <c r="C601" s="1040"/>
      <c r="D601" s="1044"/>
      <c r="E601" s="1060"/>
      <c r="F601" s="1043"/>
    </row>
    <row r="602" spans="1:6">
      <c r="A602" s="1045"/>
      <c r="B602" s="1055"/>
      <c r="C602" s="1040"/>
      <c r="D602" s="1044"/>
      <c r="E602" s="1060"/>
      <c r="F602" s="1043"/>
    </row>
    <row r="603" spans="1:6">
      <c r="A603" s="1045"/>
      <c r="B603" s="1031"/>
      <c r="C603" s="1040"/>
      <c r="D603" s="1044"/>
      <c r="E603" s="1060"/>
      <c r="F603" s="1043"/>
    </row>
    <row r="604" spans="1:6">
      <c r="A604" s="1045"/>
      <c r="B604" s="1031"/>
      <c r="C604" s="1040"/>
      <c r="D604" s="1044"/>
      <c r="E604" s="1060"/>
      <c r="F604" s="1043"/>
    </row>
    <row r="605" spans="1:6">
      <c r="A605" s="1045"/>
      <c r="C605" s="1040"/>
      <c r="D605" s="1044"/>
      <c r="E605" s="1060"/>
      <c r="F605" s="1043"/>
    </row>
    <row r="606" spans="1:6">
      <c r="A606" s="1045"/>
      <c r="C606" s="1040"/>
      <c r="D606" s="1044"/>
      <c r="E606" s="1060"/>
      <c r="F606" s="1043"/>
    </row>
    <row r="607" spans="1:6">
      <c r="A607" s="1045"/>
      <c r="C607" s="1040"/>
      <c r="D607" s="1044"/>
      <c r="E607" s="1060"/>
      <c r="F607" s="1043"/>
    </row>
    <row r="608" spans="1:6">
      <c r="A608" s="880"/>
      <c r="C608" s="1040"/>
      <c r="D608" s="1044"/>
      <c r="E608" s="1060"/>
      <c r="F608" s="1043"/>
    </row>
    <row r="609" spans="1:6">
      <c r="A609" s="880"/>
      <c r="C609" s="1040"/>
      <c r="D609" s="1044"/>
      <c r="E609" s="1060"/>
      <c r="F609" s="1043"/>
    </row>
    <row r="610" spans="1:6">
      <c r="A610" s="1045"/>
      <c r="C610" s="1040"/>
      <c r="D610" s="1044"/>
      <c r="E610" s="1060"/>
      <c r="F610" s="1043"/>
    </row>
    <row r="611" spans="1:6">
      <c r="A611" s="1045"/>
      <c r="C611" s="1040"/>
      <c r="D611" s="1044"/>
      <c r="E611" s="1060"/>
      <c r="F611" s="1043"/>
    </row>
    <row r="612" spans="1:6">
      <c r="A612" s="880"/>
      <c r="C612" s="1040"/>
      <c r="D612" s="1044"/>
      <c r="E612" s="1060"/>
      <c r="F612" s="1043"/>
    </row>
    <row r="613" spans="1:6">
      <c r="A613" s="880"/>
      <c r="B613" s="888"/>
      <c r="C613" s="1044"/>
      <c r="D613" s="1044"/>
      <c r="E613" s="1060"/>
      <c r="F613" s="1043"/>
    </row>
    <row r="614" spans="1:6">
      <c r="A614" s="880"/>
      <c r="C614" s="1040"/>
      <c r="D614" s="1044"/>
      <c r="E614" s="1060"/>
      <c r="F614" s="1043"/>
    </row>
    <row r="615" spans="1:6">
      <c r="A615" s="1045"/>
      <c r="C615" s="1040"/>
      <c r="D615" s="1044"/>
      <c r="E615" s="1060"/>
      <c r="F615" s="1043"/>
    </row>
    <row r="616" spans="1:6">
      <c r="A616" s="880"/>
      <c r="B616" s="888"/>
      <c r="C616" s="1040"/>
      <c r="D616" s="1044"/>
      <c r="E616" s="1060"/>
      <c r="F616" s="1043"/>
    </row>
    <row r="617" spans="1:6">
      <c r="A617" s="880"/>
      <c r="B617" s="888"/>
      <c r="C617" s="1040"/>
      <c r="D617" s="1044"/>
      <c r="E617" s="1060"/>
      <c r="F617" s="1043"/>
    </row>
    <row r="618" spans="1:6">
      <c r="A618" s="1045"/>
      <c r="B618" s="888"/>
      <c r="C618" s="1040"/>
      <c r="D618" s="1044"/>
      <c r="E618" s="1060"/>
      <c r="F618" s="1043"/>
    </row>
    <row r="619" spans="1:6">
      <c r="A619" s="1045"/>
      <c r="C619" s="1040"/>
      <c r="D619" s="1044"/>
      <c r="E619" s="1060"/>
      <c r="F619" s="1043"/>
    </row>
    <row r="620" spans="1:6">
      <c r="A620" s="1045"/>
      <c r="C620" s="1044"/>
      <c r="D620" s="1044"/>
      <c r="E620" s="1060"/>
      <c r="F620" s="1043"/>
    </row>
    <row r="621" spans="1:6">
      <c r="A621" s="880"/>
      <c r="C621" s="1040"/>
      <c r="D621" s="1044"/>
      <c r="E621" s="1060"/>
      <c r="F621" s="1043"/>
    </row>
    <row r="622" spans="1:6">
      <c r="A622" s="880"/>
      <c r="C622" s="1040"/>
      <c r="D622" s="1044"/>
      <c r="E622" s="1060"/>
      <c r="F622" s="1043"/>
    </row>
    <row r="623" spans="1:6">
      <c r="A623" s="1045"/>
      <c r="C623" s="1040"/>
      <c r="D623" s="1044"/>
      <c r="E623" s="1060"/>
      <c r="F623" s="1043"/>
    </row>
    <row r="624" spans="1:6">
      <c r="A624" s="880"/>
      <c r="B624" s="888"/>
      <c r="C624" s="1040"/>
      <c r="D624" s="1044"/>
      <c r="E624" s="1060"/>
      <c r="F624" s="1043"/>
    </row>
    <row r="625" spans="1:6">
      <c r="A625" s="880"/>
      <c r="C625" s="1040"/>
      <c r="D625" s="1044"/>
      <c r="E625" s="1060"/>
      <c r="F625" s="1043"/>
    </row>
    <row r="626" spans="1:6">
      <c r="A626" s="880"/>
      <c r="C626" s="1040"/>
      <c r="D626" s="1044"/>
      <c r="E626" s="1060"/>
      <c r="F626" s="1043"/>
    </row>
    <row r="627" spans="1:6">
      <c r="A627" s="880"/>
      <c r="C627" s="1040"/>
      <c r="D627" s="1044"/>
      <c r="E627" s="1060"/>
      <c r="F627" s="1043"/>
    </row>
    <row r="628" spans="1:6">
      <c r="A628" s="880"/>
      <c r="C628" s="1059"/>
      <c r="D628" s="1044"/>
      <c r="E628" s="1060"/>
      <c r="F628" s="1043"/>
    </row>
    <row r="629" spans="1:6">
      <c r="A629" s="880"/>
      <c r="C629" s="1040"/>
      <c r="D629" s="1044"/>
      <c r="E629" s="1060"/>
      <c r="F629" s="1043"/>
    </row>
    <row r="630" spans="1:6">
      <c r="A630" s="1061"/>
      <c r="C630" s="1040"/>
      <c r="D630" s="1044"/>
      <c r="E630" s="1060"/>
      <c r="F630" s="1043"/>
    </row>
    <row r="631" spans="1:6">
      <c r="A631" s="880"/>
      <c r="C631" s="1040"/>
      <c r="D631" s="1044"/>
      <c r="E631" s="1060"/>
      <c r="F631" s="1043"/>
    </row>
    <row r="632" spans="1:6">
      <c r="A632" s="880"/>
      <c r="B632" s="1031"/>
      <c r="C632" s="1040"/>
      <c r="D632" s="1044"/>
      <c r="E632" s="1060"/>
      <c r="F632" s="1043"/>
    </row>
    <row r="633" spans="1:6">
      <c r="A633" s="880"/>
      <c r="C633" s="1040"/>
      <c r="D633" s="1044"/>
      <c r="E633" s="1060"/>
      <c r="F633" s="1043"/>
    </row>
    <row r="634" spans="1:6">
      <c r="A634" s="880"/>
      <c r="B634" s="1031"/>
      <c r="C634" s="1040"/>
      <c r="D634" s="1044"/>
      <c r="E634" s="1060"/>
      <c r="F634" s="1043"/>
    </row>
    <row r="635" spans="1:6">
      <c r="A635" s="880"/>
      <c r="C635" s="1040"/>
      <c r="D635" s="1044"/>
      <c r="E635" s="1060"/>
      <c r="F635" s="1043"/>
    </row>
    <row r="636" spans="1:6">
      <c r="A636" s="880"/>
      <c r="C636" s="1040"/>
      <c r="D636" s="1044"/>
      <c r="E636" s="1060"/>
      <c r="F636" s="1043"/>
    </row>
    <row r="637" spans="1:6">
      <c r="A637" s="880"/>
      <c r="C637" s="1040"/>
      <c r="D637" s="1044"/>
      <c r="E637" s="1060"/>
      <c r="F637" s="1043"/>
    </row>
    <row r="638" spans="1:6">
      <c r="A638" s="880"/>
      <c r="B638" s="1062"/>
      <c r="C638" s="1040"/>
      <c r="D638" s="1044"/>
      <c r="E638" s="1060"/>
      <c r="F638" s="1043"/>
    </row>
    <row r="639" spans="1:6">
      <c r="A639" s="880"/>
      <c r="B639" s="1062"/>
      <c r="C639" s="1059"/>
      <c r="D639" s="1044"/>
      <c r="E639" s="1060"/>
    </row>
    <row r="640" spans="1:6">
      <c r="A640" s="1045"/>
      <c r="B640" s="1062"/>
      <c r="C640" s="1032"/>
      <c r="E640" s="1047"/>
    </row>
    <row r="641" spans="1:5">
      <c r="A641" s="1045"/>
      <c r="B641" s="1062"/>
      <c r="C641" s="1032"/>
      <c r="E641" s="1047"/>
    </row>
    <row r="642" spans="1:5">
      <c r="A642" s="1045"/>
      <c r="B642" s="1063"/>
      <c r="C642" s="1032"/>
      <c r="E642" s="1047"/>
    </row>
    <row r="643" spans="1:5">
      <c r="A643" s="1045"/>
      <c r="B643" s="1031"/>
      <c r="C643" s="1032"/>
      <c r="E643" s="1047"/>
    </row>
    <row r="644" spans="1:5">
      <c r="A644" s="1045"/>
      <c r="C644" s="1032"/>
      <c r="E644" s="1047"/>
    </row>
    <row r="645" spans="1:5">
      <c r="A645" s="1045"/>
      <c r="C645" s="1032"/>
      <c r="E645" s="1047"/>
    </row>
    <row r="646" spans="1:5">
      <c r="A646" s="1045"/>
      <c r="C646" s="1050"/>
      <c r="D646" s="1017"/>
      <c r="E646" s="1047"/>
    </row>
    <row r="647" spans="1:5">
      <c r="A647" s="1045"/>
      <c r="C647" s="1032"/>
      <c r="E647" s="1047"/>
    </row>
    <row r="648" spans="1:5">
      <c r="A648" s="1030"/>
      <c r="C648" s="1032"/>
      <c r="E648" s="1047"/>
    </row>
    <row r="649" spans="1:5">
      <c r="A649" s="1045"/>
      <c r="C649" s="1032"/>
      <c r="E649" s="1047"/>
    </row>
    <row r="650" spans="1:5">
      <c r="A650" s="1045"/>
      <c r="B650" s="1031"/>
      <c r="C650" s="1032"/>
      <c r="E650" s="1047"/>
    </row>
    <row r="651" spans="1:5">
      <c r="A651" s="1045"/>
      <c r="C651" s="1032"/>
      <c r="E651" s="1047"/>
    </row>
    <row r="652" spans="1:5">
      <c r="A652" s="1045"/>
      <c r="B652" s="1031"/>
      <c r="C652" s="1032"/>
      <c r="E652" s="1047"/>
    </row>
    <row r="653" spans="1:5">
      <c r="A653" s="1045"/>
      <c r="C653" s="1032"/>
      <c r="E653" s="1047"/>
    </row>
    <row r="654" spans="1:5">
      <c r="A654" s="1045"/>
      <c r="C654" s="1032"/>
      <c r="E654" s="1047"/>
    </row>
    <row r="655" spans="1:5">
      <c r="A655" s="1045"/>
      <c r="C655" s="1032"/>
      <c r="E655" s="1047"/>
    </row>
    <row r="656" spans="1:5">
      <c r="A656" s="1045"/>
      <c r="C656" s="1032"/>
      <c r="E656" s="1047"/>
    </row>
    <row r="657" spans="1:5">
      <c r="A657" s="1045"/>
      <c r="C657" s="1032"/>
      <c r="E657" s="1047"/>
    </row>
    <row r="658" spans="1:5">
      <c r="A658" s="1045"/>
      <c r="C658" s="1032"/>
      <c r="E658" s="1047"/>
    </row>
    <row r="659" spans="1:5">
      <c r="A659" s="1045"/>
      <c r="C659" s="1050"/>
      <c r="E659" s="1047"/>
    </row>
    <row r="660" spans="1:5">
      <c r="A660" s="1045"/>
      <c r="C660" s="1050"/>
      <c r="D660" s="1017"/>
      <c r="E660" s="1047"/>
    </row>
    <row r="661" spans="1:5">
      <c r="A661" s="1045"/>
      <c r="C661" s="1050"/>
      <c r="D661" s="1017"/>
      <c r="E661" s="1047"/>
    </row>
    <row r="662" spans="1:5">
      <c r="A662" s="1030"/>
      <c r="C662" s="1032"/>
      <c r="E662" s="1047"/>
    </row>
    <row r="663" spans="1:5">
      <c r="A663" s="1045"/>
      <c r="B663" s="1031"/>
      <c r="C663" s="1032"/>
      <c r="E663" s="1047"/>
    </row>
    <row r="664" spans="1:5">
      <c r="A664" s="1045"/>
      <c r="B664" s="1031"/>
      <c r="C664" s="1032"/>
      <c r="D664" s="1033"/>
      <c r="E664" s="1047"/>
    </row>
    <row r="665" spans="1:5">
      <c r="A665" s="1045"/>
      <c r="B665" s="1031"/>
      <c r="E665" s="1047"/>
    </row>
    <row r="666" spans="1:5">
      <c r="A666" s="1045"/>
      <c r="B666" s="1031"/>
      <c r="E666" s="1047"/>
    </row>
    <row r="667" spans="1:5">
      <c r="A667" s="1045"/>
      <c r="E667" s="1047"/>
    </row>
    <row r="668" spans="1:5">
      <c r="A668" s="1045"/>
      <c r="E668" s="1047"/>
    </row>
    <row r="669" spans="1:5">
      <c r="A669" s="1045"/>
      <c r="D669" s="1033"/>
      <c r="E669" s="1047"/>
    </row>
    <row r="670" spans="1:5">
      <c r="A670" s="1045"/>
      <c r="E670" s="1047"/>
    </row>
    <row r="671" spans="1:5">
      <c r="A671" s="1045"/>
      <c r="B671" s="1039"/>
      <c r="E671" s="1047"/>
    </row>
    <row r="672" spans="1:5">
      <c r="A672" s="1045"/>
      <c r="C672" s="1032"/>
      <c r="D672" s="1033"/>
      <c r="E672" s="1047"/>
    </row>
    <row r="673" spans="1:6">
      <c r="A673" s="1045"/>
      <c r="E673" s="1047"/>
    </row>
    <row r="674" spans="1:6">
      <c r="A674" s="1045"/>
      <c r="C674" s="1032"/>
      <c r="E674" s="1047"/>
    </row>
    <row r="675" spans="1:6">
      <c r="A675" s="1045"/>
      <c r="C675" s="1032"/>
      <c r="D675" s="1033"/>
      <c r="E675" s="1047"/>
    </row>
    <row r="676" spans="1:6">
      <c r="A676" s="1045"/>
      <c r="C676" s="1032"/>
      <c r="D676" s="1033"/>
      <c r="E676" s="1047"/>
    </row>
    <row r="677" spans="1:6">
      <c r="A677" s="1045"/>
      <c r="C677" s="1032"/>
      <c r="D677" s="1033"/>
      <c r="E677" s="1047"/>
    </row>
    <row r="678" spans="1:6">
      <c r="A678" s="1045"/>
      <c r="C678" s="1032"/>
      <c r="D678" s="1033"/>
      <c r="E678" s="1047"/>
    </row>
    <row r="679" spans="1:6">
      <c r="A679" s="1045"/>
      <c r="C679" s="1032"/>
      <c r="D679" s="1033"/>
      <c r="E679" s="1047"/>
    </row>
    <row r="680" spans="1:6">
      <c r="A680" s="1045"/>
      <c r="C680" s="1032"/>
      <c r="D680" s="1033"/>
      <c r="E680" s="1047"/>
    </row>
    <row r="681" spans="1:6">
      <c r="A681" s="1045"/>
      <c r="C681" s="1032"/>
      <c r="D681" s="1033"/>
      <c r="E681" s="1047"/>
    </row>
    <row r="682" spans="1:6">
      <c r="A682" s="1045"/>
      <c r="C682" s="1059"/>
      <c r="D682" s="1033"/>
      <c r="E682" s="1047"/>
    </row>
    <row r="683" spans="1:6">
      <c r="A683" s="1045"/>
      <c r="C683" s="1032"/>
      <c r="D683" s="1033"/>
      <c r="E683" s="1047"/>
    </row>
    <row r="684" spans="1:6">
      <c r="A684" s="1045"/>
      <c r="E684" s="1047"/>
    </row>
    <row r="685" spans="1:6">
      <c r="A685" s="1030"/>
      <c r="C685" s="1032"/>
      <c r="E685" s="1047"/>
    </row>
    <row r="686" spans="1:6">
      <c r="A686" s="1045"/>
      <c r="B686" s="1031"/>
      <c r="C686" s="1032"/>
      <c r="E686" s="1047"/>
    </row>
    <row r="687" spans="1:6">
      <c r="A687" s="1045"/>
      <c r="C687" s="1040"/>
      <c r="D687" s="1044"/>
      <c r="E687" s="1060"/>
      <c r="F687" s="1043"/>
    </row>
    <row r="688" spans="1:6">
      <c r="A688" s="1045"/>
      <c r="B688" s="1055"/>
      <c r="C688" s="1040"/>
      <c r="D688" s="1044"/>
      <c r="E688" s="1060"/>
      <c r="F688" s="1043"/>
    </row>
    <row r="689" spans="1:6">
      <c r="A689" s="1045"/>
      <c r="B689" s="1031"/>
      <c r="C689" s="1040"/>
      <c r="D689" s="1044"/>
      <c r="E689" s="1060"/>
      <c r="F689" s="1043"/>
    </row>
    <row r="690" spans="1:6">
      <c r="A690" s="1045"/>
      <c r="B690" s="1031"/>
      <c r="C690" s="1040"/>
      <c r="D690" s="1044"/>
      <c r="E690" s="1060"/>
      <c r="F690" s="1043"/>
    </row>
    <row r="691" spans="1:6">
      <c r="A691" s="1045"/>
      <c r="C691" s="1040"/>
      <c r="D691" s="1044"/>
      <c r="E691" s="1060"/>
      <c r="F691" s="1043"/>
    </row>
    <row r="692" spans="1:6">
      <c r="A692" s="1045"/>
      <c r="C692" s="1040"/>
      <c r="D692" s="1044"/>
      <c r="E692" s="1060"/>
      <c r="F692" s="1043"/>
    </row>
    <row r="693" spans="1:6">
      <c r="A693" s="1045"/>
      <c r="C693" s="1040"/>
      <c r="D693" s="1044"/>
      <c r="E693" s="1060"/>
      <c r="F693" s="1043"/>
    </row>
    <row r="694" spans="1:6">
      <c r="A694" s="880"/>
      <c r="C694" s="1040"/>
      <c r="D694" s="1044"/>
      <c r="E694" s="1060"/>
      <c r="F694" s="1043"/>
    </row>
    <row r="695" spans="1:6">
      <c r="A695" s="880"/>
      <c r="C695" s="1040"/>
      <c r="D695" s="1044"/>
      <c r="E695" s="1060"/>
      <c r="F695" s="1043"/>
    </row>
    <row r="696" spans="1:6">
      <c r="A696" s="1045"/>
      <c r="C696" s="1040"/>
      <c r="D696" s="1044"/>
      <c r="E696" s="1060"/>
      <c r="F696" s="1043"/>
    </row>
    <row r="697" spans="1:6">
      <c r="A697" s="1045"/>
      <c r="C697" s="1040"/>
      <c r="D697" s="1044"/>
      <c r="E697" s="1060"/>
      <c r="F697" s="1043"/>
    </row>
    <row r="698" spans="1:6">
      <c r="A698" s="880"/>
      <c r="C698" s="1040"/>
      <c r="D698" s="1044"/>
      <c r="E698" s="1060"/>
      <c r="F698" s="1043"/>
    </row>
    <row r="699" spans="1:6">
      <c r="A699" s="880"/>
      <c r="B699" s="888"/>
      <c r="C699" s="1044"/>
      <c r="D699" s="1044"/>
      <c r="E699" s="1060"/>
      <c r="F699" s="1043"/>
    </row>
    <row r="700" spans="1:6">
      <c r="A700" s="880"/>
      <c r="C700" s="1040"/>
      <c r="D700" s="1044"/>
      <c r="E700" s="1060"/>
      <c r="F700" s="1043"/>
    </row>
    <row r="701" spans="1:6">
      <c r="A701" s="1045"/>
      <c r="C701" s="1040"/>
      <c r="D701" s="1044"/>
      <c r="E701" s="1060"/>
      <c r="F701" s="1043"/>
    </row>
    <row r="702" spans="1:6">
      <c r="A702" s="880"/>
      <c r="B702" s="888"/>
      <c r="C702" s="1040"/>
      <c r="D702" s="1044"/>
      <c r="E702" s="1060"/>
      <c r="F702" s="1043"/>
    </row>
    <row r="703" spans="1:6">
      <c r="A703" s="880"/>
      <c r="B703" s="888"/>
      <c r="C703" s="1040"/>
      <c r="D703" s="1044"/>
      <c r="E703" s="1060"/>
      <c r="F703" s="1043"/>
    </row>
    <row r="704" spans="1:6">
      <c r="A704" s="1045"/>
      <c r="B704" s="888"/>
      <c r="C704" s="1040"/>
      <c r="D704" s="1044"/>
      <c r="E704" s="1060"/>
      <c r="F704" s="1043"/>
    </row>
    <row r="705" spans="1:6">
      <c r="A705" s="1045"/>
      <c r="C705" s="1040"/>
      <c r="D705" s="1044"/>
      <c r="E705" s="1060"/>
      <c r="F705" s="1043"/>
    </row>
    <row r="706" spans="1:6">
      <c r="A706" s="1045"/>
      <c r="C706" s="1044"/>
      <c r="D706" s="1044"/>
      <c r="E706" s="1060"/>
      <c r="F706" s="1043"/>
    </row>
    <row r="707" spans="1:6">
      <c r="A707" s="880"/>
      <c r="C707" s="1040"/>
      <c r="D707" s="1044"/>
      <c r="E707" s="1060"/>
      <c r="F707" s="1043"/>
    </row>
    <row r="708" spans="1:6">
      <c r="A708" s="880"/>
      <c r="C708" s="1040"/>
      <c r="D708" s="1044"/>
      <c r="E708" s="1060"/>
      <c r="F708" s="1043"/>
    </row>
    <row r="709" spans="1:6">
      <c r="A709" s="1045"/>
      <c r="C709" s="1040"/>
      <c r="D709" s="1044"/>
      <c r="E709" s="1060"/>
      <c r="F709" s="1043"/>
    </row>
    <row r="710" spans="1:6">
      <c r="A710" s="880"/>
      <c r="B710" s="888"/>
      <c r="C710" s="1040"/>
      <c r="D710" s="1044"/>
      <c r="E710" s="1060"/>
      <c r="F710" s="1043"/>
    </row>
    <row r="711" spans="1:6">
      <c r="A711" s="880"/>
      <c r="C711" s="1040"/>
      <c r="D711" s="1044"/>
      <c r="E711" s="1060"/>
      <c r="F711" s="1043"/>
    </row>
    <row r="712" spans="1:6">
      <c r="A712" s="880"/>
      <c r="C712" s="1040"/>
      <c r="D712" s="1044"/>
      <c r="E712" s="1060"/>
      <c r="F712" s="1043"/>
    </row>
    <row r="713" spans="1:6">
      <c r="A713" s="880"/>
      <c r="C713" s="1040"/>
      <c r="D713" s="1044"/>
      <c r="E713" s="1060"/>
      <c r="F713" s="1043"/>
    </row>
    <row r="714" spans="1:6">
      <c r="A714" s="880"/>
      <c r="C714" s="1059"/>
      <c r="D714" s="1044"/>
      <c r="E714" s="1060"/>
      <c r="F714" s="1043"/>
    </row>
    <row r="715" spans="1:6">
      <c r="A715" s="880"/>
      <c r="C715" s="1040"/>
      <c r="D715" s="1044"/>
      <c r="E715" s="1060"/>
      <c r="F715" s="1043"/>
    </row>
    <row r="716" spans="1:6">
      <c r="A716" s="1061"/>
      <c r="C716" s="1040"/>
      <c r="D716" s="1044"/>
      <c r="E716" s="1060"/>
      <c r="F716" s="1043"/>
    </row>
    <row r="717" spans="1:6">
      <c r="A717" s="880"/>
      <c r="C717" s="1040"/>
      <c r="D717" s="1044"/>
      <c r="E717" s="1060"/>
      <c r="F717" s="1043"/>
    </row>
    <row r="718" spans="1:6">
      <c r="A718" s="880"/>
      <c r="B718" s="1031"/>
      <c r="C718" s="1040"/>
      <c r="D718" s="1044"/>
      <c r="E718" s="1060"/>
      <c r="F718" s="1043"/>
    </row>
    <row r="719" spans="1:6">
      <c r="A719" s="880"/>
      <c r="C719" s="1040"/>
      <c r="D719" s="1044"/>
      <c r="E719" s="1060"/>
      <c r="F719" s="1043"/>
    </row>
    <row r="720" spans="1:6">
      <c r="A720" s="880"/>
      <c r="B720" s="1031"/>
      <c r="C720" s="1040"/>
      <c r="D720" s="1044"/>
      <c r="E720" s="1060"/>
      <c r="F720" s="1043"/>
    </row>
    <row r="721" spans="1:6">
      <c r="A721" s="880"/>
      <c r="C721" s="1040"/>
      <c r="D721" s="1044"/>
      <c r="E721" s="1060"/>
      <c r="F721" s="1043"/>
    </row>
    <row r="722" spans="1:6">
      <c r="A722" s="880"/>
      <c r="C722" s="1040"/>
      <c r="D722" s="1044"/>
      <c r="E722" s="1060"/>
      <c r="F722" s="1043"/>
    </row>
    <row r="723" spans="1:6">
      <c r="A723" s="880"/>
      <c r="C723" s="1040"/>
      <c r="D723" s="1044"/>
      <c r="E723" s="1060"/>
      <c r="F723" s="1043"/>
    </row>
    <row r="724" spans="1:6">
      <c r="A724" s="880"/>
      <c r="B724" s="1062"/>
      <c r="C724" s="1040"/>
      <c r="D724" s="1044"/>
      <c r="E724" s="1060"/>
      <c r="F724" s="1043"/>
    </row>
    <row r="725" spans="1:6">
      <c r="A725" s="880"/>
      <c r="B725" s="1062"/>
      <c r="C725" s="1040"/>
      <c r="D725" s="1044"/>
      <c r="E725" s="1060"/>
      <c r="F725" s="1043"/>
    </row>
    <row r="726" spans="1:6">
      <c r="A726" s="880"/>
      <c r="B726" s="1062"/>
    </row>
    <row r="727" spans="1:6">
      <c r="B727" s="1062"/>
    </row>
    <row r="728" spans="1:6">
      <c r="B728" s="1063"/>
    </row>
    <row r="729" spans="1:6">
      <c r="B729" s="1085"/>
    </row>
  </sheetData>
  <sheetProtection selectLockedCells="1" selectUnlockedCells="1"/>
  <conditionalFormatting sqref="D11:D51 D53:D56 D58 D73:D77 F77:F78 F83 F91 F96 F105 D105:D106 F107:F138 D109:D110 D113:D114 D117:D120 D122:D123 F140 F142:F153 D143:D145 D154 D157 D159:D160 D162:D164 D166:D175 F174:F396 D177:D261 D263 D265:D324 D335 D345:D396 D424 F424 D426:D428 F426:F428 D430:D438 F430:F725 D440:D514 D516:D663 D674 D684:D725">
    <cfRule type="cellIs" dxfId="4" priority="61" stopIfTrue="1" operator="equal">
      <formula>0</formula>
    </cfRule>
  </conditionalFormatting>
  <conditionalFormatting sqref="D400:D415 F400:F418">
    <cfRule type="cellIs" dxfId="3" priority="3" stopIfTrue="1" operator="equal">
      <formula>0</formula>
    </cfRule>
  </conditionalFormatting>
  <conditionalFormatting sqref="D417:D418">
    <cfRule type="cellIs" dxfId="2" priority="36" stopIfTrue="1" operator="equal">
      <formula>0</formula>
    </cfRule>
  </conditionalFormatting>
  <conditionalFormatting sqref="F75:F138 F140 F142:F396 F424 F426:F428 F430:F730 F11:F52 F59:F73 F398">
    <cfRule type="cellIs" dxfId="1" priority="62" stopIfTrue="1" operator="equal">
      <formula>0</formula>
    </cfRule>
  </conditionalFormatting>
  <conditionalFormatting sqref="F400:F418">
    <cfRule type="cellIs" dxfId="0" priority="4" stopIfTrue="1" operator="equal">
      <formula>0</formula>
    </cfRule>
  </conditionalFormatting>
  <pageMargins left="0.74803149606299213" right="0.47244094488188981" top="0.39370078740157483" bottom="0.59055118110236227" header="0.27559055118110237" footer="0.39370078740157483"/>
  <pageSetup paperSize="9" scale="54" fitToHeight="6" orientation="portrait" horizontalDpi="300" verticalDpi="300" r:id="rId1"/>
  <headerFooter differentOddEven="1">
    <oddHeader>&amp;C3E PROJEKTI d.o.o., Preradovićeva 40, 10 000 Zagreb</oddHeader>
    <oddFooter>&amp;L3E PROJEKTI d.o.o.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0295B-3C91-4F8C-96F4-115F059E941A}">
  <dimension ref="A1:G40"/>
  <sheetViews>
    <sheetView view="pageBreakPreview" zoomScale="60" zoomScaleNormal="100" workbookViewId="0">
      <selection activeCell="A3" sqref="A3:G3"/>
    </sheetView>
  </sheetViews>
  <sheetFormatPr defaultColWidth="9.140625" defaultRowHeight="15"/>
  <cols>
    <col min="1" max="1" width="28" style="184" customWidth="1"/>
    <col min="2" max="2" width="17.85546875" style="184" customWidth="1"/>
    <col min="3" max="6" width="9.140625" style="184"/>
    <col min="7" max="7" width="8.7109375" style="184" customWidth="1"/>
    <col min="8" max="8" width="10.7109375" style="184" customWidth="1"/>
    <col min="9" max="16384" width="9.140625" style="184"/>
  </cols>
  <sheetData>
    <row r="1" spans="1:7" ht="16.5">
      <c r="B1" s="185"/>
      <c r="C1" s="186"/>
      <c r="D1" s="186"/>
      <c r="E1" s="186"/>
      <c r="F1" s="187"/>
    </row>
    <row r="2" spans="1:7" ht="16.5">
      <c r="B2" s="185"/>
      <c r="C2" s="188"/>
      <c r="D2" s="186"/>
      <c r="E2" s="186"/>
      <c r="F2" s="187"/>
    </row>
    <row r="3" spans="1:7" ht="33.75" customHeight="1">
      <c r="A3" s="1271" t="s">
        <v>299</v>
      </c>
      <c r="B3" s="1271"/>
      <c r="C3" s="1271"/>
      <c r="D3" s="1271"/>
      <c r="E3" s="1271"/>
      <c r="F3" s="1271"/>
      <c r="G3" s="1271"/>
    </row>
    <row r="4" spans="1:7" ht="16.5">
      <c r="B4" s="190"/>
      <c r="C4" s="188"/>
      <c r="D4" s="186"/>
      <c r="E4" s="186"/>
      <c r="F4" s="187"/>
    </row>
    <row r="5" spans="1:7" ht="69" customHeight="1">
      <c r="B5" s="1169" t="s">
        <v>300</v>
      </c>
      <c r="C5" s="1168"/>
      <c r="D5" s="1170"/>
      <c r="E5" s="1169"/>
      <c r="F5" s="1168"/>
      <c r="G5" s="1170"/>
    </row>
    <row r="6" spans="1:7" ht="16.5">
      <c r="B6" s="185"/>
      <c r="C6" s="186"/>
      <c r="D6" s="186"/>
      <c r="E6" s="186"/>
      <c r="F6" s="187"/>
    </row>
    <row r="7" spans="1:7" ht="16.5">
      <c r="B7" s="185"/>
      <c r="C7" s="186"/>
      <c r="D7" s="186"/>
      <c r="E7" s="186"/>
      <c r="F7" s="187"/>
    </row>
    <row r="8" spans="1:7" ht="16.5">
      <c r="B8" s="185"/>
      <c r="C8" s="186"/>
      <c r="D8" s="186"/>
      <c r="E8" s="186"/>
      <c r="F8" s="187"/>
    </row>
    <row r="9" spans="1:7" ht="16.5">
      <c r="B9" s="185"/>
      <c r="C9" s="188"/>
      <c r="D9" s="186"/>
      <c r="E9" s="186"/>
      <c r="F9" s="187"/>
    </row>
    <row r="10" spans="1:7" ht="16.5">
      <c r="B10" s="190"/>
      <c r="C10" s="188"/>
      <c r="D10" s="186"/>
      <c r="E10" s="186"/>
      <c r="F10" s="187"/>
    </row>
    <row r="11" spans="1:7" ht="16.5">
      <c r="B11" s="190"/>
      <c r="C11" s="188"/>
      <c r="D11" s="186"/>
      <c r="E11" s="186"/>
      <c r="F11" s="187"/>
    </row>
    <row r="12" spans="1:7" ht="16.5">
      <c r="B12" s="190"/>
      <c r="C12" s="188"/>
      <c r="D12" s="186"/>
      <c r="E12" s="186"/>
      <c r="F12" s="186"/>
      <c r="G12" s="186"/>
    </row>
    <row r="13" spans="1:7" ht="16.5">
      <c r="B13" s="185"/>
      <c r="C13" s="186"/>
      <c r="D13" s="186"/>
      <c r="E13" s="186"/>
      <c r="F13" s="187"/>
    </row>
    <row r="14" spans="1:7" ht="16.5">
      <c r="B14" s="185"/>
      <c r="C14" s="186"/>
      <c r="D14" s="186"/>
      <c r="E14" s="186"/>
      <c r="F14" s="187"/>
    </row>
    <row r="15" spans="1:7" ht="16.5">
      <c r="B15" s="185"/>
      <c r="C15" s="186"/>
      <c r="D15" s="186"/>
      <c r="E15" s="186"/>
      <c r="F15" s="187"/>
    </row>
    <row r="16" spans="1:7" ht="16.5">
      <c r="B16" s="185"/>
      <c r="C16" s="188"/>
      <c r="D16" s="186"/>
      <c r="E16" s="186"/>
      <c r="F16" s="187"/>
    </row>
    <row r="17" spans="2:6" ht="16.5">
      <c r="B17" s="191"/>
      <c r="C17" s="186"/>
      <c r="D17" s="186"/>
      <c r="E17" s="186"/>
      <c r="F17" s="187"/>
    </row>
    <row r="18" spans="2:6" ht="16.5">
      <c r="B18" s="185"/>
      <c r="C18" s="186"/>
      <c r="D18" s="186"/>
      <c r="E18" s="186"/>
      <c r="F18" s="187"/>
    </row>
    <row r="19" spans="2:6" ht="16.5">
      <c r="B19" s="185"/>
      <c r="C19" s="186"/>
      <c r="D19" s="186"/>
      <c r="E19" s="186"/>
      <c r="F19" s="187"/>
    </row>
    <row r="20" spans="2:6" ht="16.5">
      <c r="C20" s="190"/>
      <c r="D20" s="186"/>
      <c r="E20" s="186"/>
    </row>
    <row r="21" spans="2:6" ht="18.75">
      <c r="C21" s="192"/>
      <c r="D21" s="186"/>
      <c r="E21" s="186"/>
      <c r="F21" s="193"/>
    </row>
    <row r="22" spans="2:6" ht="16.5">
      <c r="B22" s="185"/>
      <c r="C22" s="186"/>
      <c r="D22" s="186"/>
      <c r="E22" s="186"/>
      <c r="F22" s="187"/>
    </row>
    <row r="23" spans="2:6" ht="16.5">
      <c r="B23" s="185"/>
      <c r="C23" s="186"/>
      <c r="D23" s="186"/>
      <c r="E23" s="186"/>
      <c r="F23" s="187"/>
    </row>
    <row r="24" spans="2:6" ht="16.5">
      <c r="B24" s="185"/>
      <c r="C24" s="186"/>
      <c r="D24" s="186"/>
      <c r="E24" s="186"/>
      <c r="F24" s="187"/>
    </row>
    <row r="25" spans="2:6" ht="16.5">
      <c r="B25" s="185"/>
      <c r="C25" s="186"/>
      <c r="D25" s="186"/>
      <c r="E25" s="186"/>
      <c r="F25" s="187"/>
    </row>
    <row r="26" spans="2:6" ht="16.5">
      <c r="B26" s="185"/>
      <c r="C26" s="188"/>
      <c r="D26" s="186"/>
      <c r="E26" s="186"/>
      <c r="F26" s="187"/>
    </row>
    <row r="27" spans="2:6" ht="16.5">
      <c r="B27" s="194"/>
      <c r="C27" s="186"/>
      <c r="D27" s="186"/>
      <c r="E27" s="186"/>
      <c r="F27" s="187"/>
    </row>
    <row r="28" spans="2:6" ht="16.5">
      <c r="B28" s="194"/>
      <c r="C28" s="186"/>
      <c r="D28" s="186"/>
      <c r="E28" s="186"/>
      <c r="F28" s="187"/>
    </row>
    <row r="29" spans="2:6" ht="16.5">
      <c r="B29" s="194"/>
      <c r="C29" s="186"/>
      <c r="D29" s="186"/>
      <c r="E29" s="186"/>
      <c r="F29" s="187"/>
    </row>
    <row r="30" spans="2:6" ht="16.5">
      <c r="B30" s="185"/>
      <c r="C30" s="188"/>
      <c r="D30" s="186"/>
      <c r="E30" s="186"/>
      <c r="F30" s="187"/>
    </row>
    <row r="31" spans="2:6" ht="16.5">
      <c r="B31" s="190"/>
      <c r="C31" s="188"/>
      <c r="D31" s="186"/>
      <c r="E31" s="186"/>
      <c r="F31" s="187"/>
    </row>
    <row r="32" spans="2:6" ht="16.5">
      <c r="B32" s="190"/>
      <c r="C32" s="188"/>
      <c r="D32" s="186"/>
      <c r="E32" s="186"/>
      <c r="F32" s="187"/>
    </row>
    <row r="33" spans="2:6" ht="16.5">
      <c r="B33" s="190"/>
      <c r="C33" s="188"/>
      <c r="D33" s="186"/>
      <c r="E33" s="186"/>
      <c r="F33" s="187"/>
    </row>
    <row r="34" spans="2:6" ht="16.5">
      <c r="B34" s="194"/>
      <c r="C34" s="186"/>
      <c r="D34" s="186"/>
      <c r="E34" s="186"/>
      <c r="F34" s="187"/>
    </row>
    <row r="35" spans="2:6" ht="16.5">
      <c r="B35" s="194"/>
      <c r="C35" s="186"/>
      <c r="D35" s="186"/>
      <c r="E35" s="186"/>
      <c r="F35" s="187"/>
    </row>
    <row r="36" spans="2:6" ht="16.5">
      <c r="B36" s="194"/>
      <c r="C36" s="186"/>
      <c r="D36" s="186"/>
      <c r="E36" s="186"/>
      <c r="F36" s="187"/>
    </row>
    <row r="37" spans="2:6" ht="16.5">
      <c r="B37" s="194"/>
      <c r="C37" s="186"/>
      <c r="D37" s="186"/>
      <c r="E37" s="186"/>
      <c r="F37" s="187"/>
    </row>
    <row r="38" spans="2:6" ht="16.5">
      <c r="B38" s="194"/>
      <c r="C38" s="186"/>
      <c r="D38" s="186"/>
      <c r="E38" s="186"/>
      <c r="F38" s="187"/>
    </row>
    <row r="39" spans="2:6" ht="16.5">
      <c r="B39" s="194"/>
      <c r="C39" s="186"/>
      <c r="D39" s="186"/>
      <c r="E39" s="186"/>
      <c r="F39" s="187"/>
    </row>
    <row r="40" spans="2:6" ht="16.5">
      <c r="B40" s="185"/>
      <c r="C40" s="188"/>
      <c r="D40" s="186"/>
      <c r="E40" s="186"/>
      <c r="F40" s="187"/>
    </row>
  </sheetData>
  <mergeCells count="3">
    <mergeCell ref="B5:D5"/>
    <mergeCell ref="E5:G5"/>
    <mergeCell ref="A3:G3"/>
  </mergeCells>
  <pageMargins left="0.7" right="0.7" top="0.75" bottom="0.75" header="0.3" footer="0.3"/>
  <pageSetup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9C1B4-3F2F-40EF-8960-205FDEC086EC}">
  <dimension ref="A1:F537"/>
  <sheetViews>
    <sheetView view="pageBreakPreview" topLeftCell="A500" zoomScale="85" zoomScaleNormal="100" zoomScaleSheetLayoutView="85" workbookViewId="0">
      <selection activeCell="E498" sqref="E497:E498"/>
    </sheetView>
  </sheetViews>
  <sheetFormatPr defaultRowHeight="12.75"/>
  <cols>
    <col min="1" max="1" width="5.7109375" customWidth="1"/>
    <col min="2" max="2" width="49.28515625" customWidth="1"/>
    <col min="3" max="3" width="7.42578125" customWidth="1"/>
    <col min="4" max="4" width="10.7109375" customWidth="1"/>
    <col min="5" max="5" width="12.28515625" customWidth="1"/>
    <col min="6" max="6" width="15.140625" customWidth="1"/>
    <col min="257" max="257" width="5.7109375" customWidth="1"/>
    <col min="258" max="258" width="49.28515625" customWidth="1"/>
    <col min="259" max="259" width="7.42578125" customWidth="1"/>
    <col min="260" max="260" width="10.7109375" customWidth="1"/>
    <col min="261" max="261" width="12.28515625" customWidth="1"/>
    <col min="262" max="262" width="15.140625" customWidth="1"/>
    <col min="513" max="513" width="5.7109375" customWidth="1"/>
    <col min="514" max="514" width="49.28515625" customWidth="1"/>
    <col min="515" max="515" width="7.42578125" customWidth="1"/>
    <col min="516" max="516" width="10.7109375" customWidth="1"/>
    <col min="517" max="517" width="12.28515625" customWidth="1"/>
    <col min="518" max="518" width="15.140625" customWidth="1"/>
    <col min="769" max="769" width="5.7109375" customWidth="1"/>
    <col min="770" max="770" width="49.28515625" customWidth="1"/>
    <col min="771" max="771" width="7.42578125" customWidth="1"/>
    <col min="772" max="772" width="10.7109375" customWidth="1"/>
    <col min="773" max="773" width="12.28515625" customWidth="1"/>
    <col min="774" max="774" width="15.140625" customWidth="1"/>
    <col min="1025" max="1025" width="5.7109375" customWidth="1"/>
    <col min="1026" max="1026" width="49.28515625" customWidth="1"/>
    <col min="1027" max="1027" width="7.42578125" customWidth="1"/>
    <col min="1028" max="1028" width="10.7109375" customWidth="1"/>
    <col min="1029" max="1029" width="12.28515625" customWidth="1"/>
    <col min="1030" max="1030" width="15.140625" customWidth="1"/>
    <col min="1281" max="1281" width="5.7109375" customWidth="1"/>
    <col min="1282" max="1282" width="49.28515625" customWidth="1"/>
    <col min="1283" max="1283" width="7.42578125" customWidth="1"/>
    <col min="1284" max="1284" width="10.7109375" customWidth="1"/>
    <col min="1285" max="1285" width="12.28515625" customWidth="1"/>
    <col min="1286" max="1286" width="15.140625" customWidth="1"/>
    <col min="1537" max="1537" width="5.7109375" customWidth="1"/>
    <col min="1538" max="1538" width="49.28515625" customWidth="1"/>
    <col min="1539" max="1539" width="7.42578125" customWidth="1"/>
    <col min="1540" max="1540" width="10.7109375" customWidth="1"/>
    <col min="1541" max="1541" width="12.28515625" customWidth="1"/>
    <col min="1542" max="1542" width="15.140625" customWidth="1"/>
    <col min="1793" max="1793" width="5.7109375" customWidth="1"/>
    <col min="1794" max="1794" width="49.28515625" customWidth="1"/>
    <col min="1795" max="1795" width="7.42578125" customWidth="1"/>
    <col min="1796" max="1796" width="10.7109375" customWidth="1"/>
    <col min="1797" max="1797" width="12.28515625" customWidth="1"/>
    <col min="1798" max="1798" width="15.140625" customWidth="1"/>
    <col min="2049" max="2049" width="5.7109375" customWidth="1"/>
    <col min="2050" max="2050" width="49.28515625" customWidth="1"/>
    <col min="2051" max="2051" width="7.42578125" customWidth="1"/>
    <col min="2052" max="2052" width="10.7109375" customWidth="1"/>
    <col min="2053" max="2053" width="12.28515625" customWidth="1"/>
    <col min="2054" max="2054" width="15.140625" customWidth="1"/>
    <col min="2305" max="2305" width="5.7109375" customWidth="1"/>
    <col min="2306" max="2306" width="49.28515625" customWidth="1"/>
    <col min="2307" max="2307" width="7.42578125" customWidth="1"/>
    <col min="2308" max="2308" width="10.7109375" customWidth="1"/>
    <col min="2309" max="2309" width="12.28515625" customWidth="1"/>
    <col min="2310" max="2310" width="15.140625" customWidth="1"/>
    <col min="2561" max="2561" width="5.7109375" customWidth="1"/>
    <col min="2562" max="2562" width="49.28515625" customWidth="1"/>
    <col min="2563" max="2563" width="7.42578125" customWidth="1"/>
    <col min="2564" max="2564" width="10.7109375" customWidth="1"/>
    <col min="2565" max="2565" width="12.28515625" customWidth="1"/>
    <col min="2566" max="2566" width="15.140625" customWidth="1"/>
    <col min="2817" max="2817" width="5.7109375" customWidth="1"/>
    <col min="2818" max="2818" width="49.28515625" customWidth="1"/>
    <col min="2819" max="2819" width="7.42578125" customWidth="1"/>
    <col min="2820" max="2820" width="10.7109375" customWidth="1"/>
    <col min="2821" max="2821" width="12.28515625" customWidth="1"/>
    <col min="2822" max="2822" width="15.140625" customWidth="1"/>
    <col min="3073" max="3073" width="5.7109375" customWidth="1"/>
    <col min="3074" max="3074" width="49.28515625" customWidth="1"/>
    <col min="3075" max="3075" width="7.42578125" customWidth="1"/>
    <col min="3076" max="3076" width="10.7109375" customWidth="1"/>
    <col min="3077" max="3077" width="12.28515625" customWidth="1"/>
    <col min="3078" max="3078" width="15.140625" customWidth="1"/>
    <col min="3329" max="3329" width="5.7109375" customWidth="1"/>
    <col min="3330" max="3330" width="49.28515625" customWidth="1"/>
    <col min="3331" max="3331" width="7.42578125" customWidth="1"/>
    <col min="3332" max="3332" width="10.7109375" customWidth="1"/>
    <col min="3333" max="3333" width="12.28515625" customWidth="1"/>
    <col min="3334" max="3334" width="15.140625" customWidth="1"/>
    <col min="3585" max="3585" width="5.7109375" customWidth="1"/>
    <col min="3586" max="3586" width="49.28515625" customWidth="1"/>
    <col min="3587" max="3587" width="7.42578125" customWidth="1"/>
    <col min="3588" max="3588" width="10.7109375" customWidth="1"/>
    <col min="3589" max="3589" width="12.28515625" customWidth="1"/>
    <col min="3590" max="3590" width="15.140625" customWidth="1"/>
    <col min="3841" max="3841" width="5.7109375" customWidth="1"/>
    <col min="3842" max="3842" width="49.28515625" customWidth="1"/>
    <col min="3843" max="3843" width="7.42578125" customWidth="1"/>
    <col min="3844" max="3844" width="10.7109375" customWidth="1"/>
    <col min="3845" max="3845" width="12.28515625" customWidth="1"/>
    <col min="3846" max="3846" width="15.140625" customWidth="1"/>
    <col min="4097" max="4097" width="5.7109375" customWidth="1"/>
    <col min="4098" max="4098" width="49.28515625" customWidth="1"/>
    <col min="4099" max="4099" width="7.42578125" customWidth="1"/>
    <col min="4100" max="4100" width="10.7109375" customWidth="1"/>
    <col min="4101" max="4101" width="12.28515625" customWidth="1"/>
    <col min="4102" max="4102" width="15.140625" customWidth="1"/>
    <col min="4353" max="4353" width="5.7109375" customWidth="1"/>
    <col min="4354" max="4354" width="49.28515625" customWidth="1"/>
    <col min="4355" max="4355" width="7.42578125" customWidth="1"/>
    <col min="4356" max="4356" width="10.7109375" customWidth="1"/>
    <col min="4357" max="4357" width="12.28515625" customWidth="1"/>
    <col min="4358" max="4358" width="15.140625" customWidth="1"/>
    <col min="4609" max="4609" width="5.7109375" customWidth="1"/>
    <col min="4610" max="4610" width="49.28515625" customWidth="1"/>
    <col min="4611" max="4611" width="7.42578125" customWidth="1"/>
    <col min="4612" max="4612" width="10.7109375" customWidth="1"/>
    <col min="4613" max="4613" width="12.28515625" customWidth="1"/>
    <col min="4614" max="4614" width="15.140625" customWidth="1"/>
    <col min="4865" max="4865" width="5.7109375" customWidth="1"/>
    <col min="4866" max="4866" width="49.28515625" customWidth="1"/>
    <col min="4867" max="4867" width="7.42578125" customWidth="1"/>
    <col min="4868" max="4868" width="10.7109375" customWidth="1"/>
    <col min="4869" max="4869" width="12.28515625" customWidth="1"/>
    <col min="4870" max="4870" width="15.140625" customWidth="1"/>
    <col min="5121" max="5121" width="5.7109375" customWidth="1"/>
    <col min="5122" max="5122" width="49.28515625" customWidth="1"/>
    <col min="5123" max="5123" width="7.42578125" customWidth="1"/>
    <col min="5124" max="5124" width="10.7109375" customWidth="1"/>
    <col min="5125" max="5125" width="12.28515625" customWidth="1"/>
    <col min="5126" max="5126" width="15.140625" customWidth="1"/>
    <col min="5377" max="5377" width="5.7109375" customWidth="1"/>
    <col min="5378" max="5378" width="49.28515625" customWidth="1"/>
    <col min="5379" max="5379" width="7.42578125" customWidth="1"/>
    <col min="5380" max="5380" width="10.7109375" customWidth="1"/>
    <col min="5381" max="5381" width="12.28515625" customWidth="1"/>
    <col min="5382" max="5382" width="15.140625" customWidth="1"/>
    <col min="5633" max="5633" width="5.7109375" customWidth="1"/>
    <col min="5634" max="5634" width="49.28515625" customWidth="1"/>
    <col min="5635" max="5635" width="7.42578125" customWidth="1"/>
    <col min="5636" max="5636" width="10.7109375" customWidth="1"/>
    <col min="5637" max="5637" width="12.28515625" customWidth="1"/>
    <col min="5638" max="5638" width="15.140625" customWidth="1"/>
    <col min="5889" max="5889" width="5.7109375" customWidth="1"/>
    <col min="5890" max="5890" width="49.28515625" customWidth="1"/>
    <col min="5891" max="5891" width="7.42578125" customWidth="1"/>
    <col min="5892" max="5892" width="10.7109375" customWidth="1"/>
    <col min="5893" max="5893" width="12.28515625" customWidth="1"/>
    <col min="5894" max="5894" width="15.140625" customWidth="1"/>
    <col min="6145" max="6145" width="5.7109375" customWidth="1"/>
    <col min="6146" max="6146" width="49.28515625" customWidth="1"/>
    <col min="6147" max="6147" width="7.42578125" customWidth="1"/>
    <col min="6148" max="6148" width="10.7109375" customWidth="1"/>
    <col min="6149" max="6149" width="12.28515625" customWidth="1"/>
    <col min="6150" max="6150" width="15.140625" customWidth="1"/>
    <col min="6401" max="6401" width="5.7109375" customWidth="1"/>
    <col min="6402" max="6402" width="49.28515625" customWidth="1"/>
    <col min="6403" max="6403" width="7.42578125" customWidth="1"/>
    <col min="6404" max="6404" width="10.7109375" customWidth="1"/>
    <col min="6405" max="6405" width="12.28515625" customWidth="1"/>
    <col min="6406" max="6406" width="15.140625" customWidth="1"/>
    <col min="6657" max="6657" width="5.7109375" customWidth="1"/>
    <col min="6658" max="6658" width="49.28515625" customWidth="1"/>
    <col min="6659" max="6659" width="7.42578125" customWidth="1"/>
    <col min="6660" max="6660" width="10.7109375" customWidth="1"/>
    <col min="6661" max="6661" width="12.28515625" customWidth="1"/>
    <col min="6662" max="6662" width="15.140625" customWidth="1"/>
    <col min="6913" max="6913" width="5.7109375" customWidth="1"/>
    <col min="6914" max="6914" width="49.28515625" customWidth="1"/>
    <col min="6915" max="6915" width="7.42578125" customWidth="1"/>
    <col min="6916" max="6916" width="10.7109375" customWidth="1"/>
    <col min="6917" max="6917" width="12.28515625" customWidth="1"/>
    <col min="6918" max="6918" width="15.140625" customWidth="1"/>
    <col min="7169" max="7169" width="5.7109375" customWidth="1"/>
    <col min="7170" max="7170" width="49.28515625" customWidth="1"/>
    <col min="7171" max="7171" width="7.42578125" customWidth="1"/>
    <col min="7172" max="7172" width="10.7109375" customWidth="1"/>
    <col min="7173" max="7173" width="12.28515625" customWidth="1"/>
    <col min="7174" max="7174" width="15.140625" customWidth="1"/>
    <col min="7425" max="7425" width="5.7109375" customWidth="1"/>
    <col min="7426" max="7426" width="49.28515625" customWidth="1"/>
    <col min="7427" max="7427" width="7.42578125" customWidth="1"/>
    <col min="7428" max="7428" width="10.7109375" customWidth="1"/>
    <col min="7429" max="7429" width="12.28515625" customWidth="1"/>
    <col min="7430" max="7430" width="15.140625" customWidth="1"/>
    <col min="7681" max="7681" width="5.7109375" customWidth="1"/>
    <col min="7682" max="7682" width="49.28515625" customWidth="1"/>
    <col min="7683" max="7683" width="7.42578125" customWidth="1"/>
    <col min="7684" max="7684" width="10.7109375" customWidth="1"/>
    <col min="7685" max="7685" width="12.28515625" customWidth="1"/>
    <col min="7686" max="7686" width="15.140625" customWidth="1"/>
    <col min="7937" max="7937" width="5.7109375" customWidth="1"/>
    <col min="7938" max="7938" width="49.28515625" customWidth="1"/>
    <col min="7939" max="7939" width="7.42578125" customWidth="1"/>
    <col min="7940" max="7940" width="10.7109375" customWidth="1"/>
    <col min="7941" max="7941" width="12.28515625" customWidth="1"/>
    <col min="7942" max="7942" width="15.140625" customWidth="1"/>
    <col min="8193" max="8193" width="5.7109375" customWidth="1"/>
    <col min="8194" max="8194" width="49.28515625" customWidth="1"/>
    <col min="8195" max="8195" width="7.42578125" customWidth="1"/>
    <col min="8196" max="8196" width="10.7109375" customWidth="1"/>
    <col min="8197" max="8197" width="12.28515625" customWidth="1"/>
    <col min="8198" max="8198" width="15.140625" customWidth="1"/>
    <col min="8449" max="8449" width="5.7109375" customWidth="1"/>
    <col min="8450" max="8450" width="49.28515625" customWidth="1"/>
    <col min="8451" max="8451" width="7.42578125" customWidth="1"/>
    <col min="8452" max="8452" width="10.7109375" customWidth="1"/>
    <col min="8453" max="8453" width="12.28515625" customWidth="1"/>
    <col min="8454" max="8454" width="15.140625" customWidth="1"/>
    <col min="8705" max="8705" width="5.7109375" customWidth="1"/>
    <col min="8706" max="8706" width="49.28515625" customWidth="1"/>
    <col min="8707" max="8707" width="7.42578125" customWidth="1"/>
    <col min="8708" max="8708" width="10.7109375" customWidth="1"/>
    <col min="8709" max="8709" width="12.28515625" customWidth="1"/>
    <col min="8710" max="8710" width="15.140625" customWidth="1"/>
    <col min="8961" max="8961" width="5.7109375" customWidth="1"/>
    <col min="8962" max="8962" width="49.28515625" customWidth="1"/>
    <col min="8963" max="8963" width="7.42578125" customWidth="1"/>
    <col min="8964" max="8964" width="10.7109375" customWidth="1"/>
    <col min="8965" max="8965" width="12.28515625" customWidth="1"/>
    <col min="8966" max="8966" width="15.140625" customWidth="1"/>
    <col min="9217" max="9217" width="5.7109375" customWidth="1"/>
    <col min="9218" max="9218" width="49.28515625" customWidth="1"/>
    <col min="9219" max="9219" width="7.42578125" customWidth="1"/>
    <col min="9220" max="9220" width="10.7109375" customWidth="1"/>
    <col min="9221" max="9221" width="12.28515625" customWidth="1"/>
    <col min="9222" max="9222" width="15.140625" customWidth="1"/>
    <col min="9473" max="9473" width="5.7109375" customWidth="1"/>
    <col min="9474" max="9474" width="49.28515625" customWidth="1"/>
    <col min="9475" max="9475" width="7.42578125" customWidth="1"/>
    <col min="9476" max="9476" width="10.7109375" customWidth="1"/>
    <col min="9477" max="9477" width="12.28515625" customWidth="1"/>
    <col min="9478" max="9478" width="15.140625" customWidth="1"/>
    <col min="9729" max="9729" width="5.7109375" customWidth="1"/>
    <col min="9730" max="9730" width="49.28515625" customWidth="1"/>
    <col min="9731" max="9731" width="7.42578125" customWidth="1"/>
    <col min="9732" max="9732" width="10.7109375" customWidth="1"/>
    <col min="9733" max="9733" width="12.28515625" customWidth="1"/>
    <col min="9734" max="9734" width="15.140625" customWidth="1"/>
    <col min="9985" max="9985" width="5.7109375" customWidth="1"/>
    <col min="9986" max="9986" width="49.28515625" customWidth="1"/>
    <col min="9987" max="9987" width="7.42578125" customWidth="1"/>
    <col min="9988" max="9988" width="10.7109375" customWidth="1"/>
    <col min="9989" max="9989" width="12.28515625" customWidth="1"/>
    <col min="9990" max="9990" width="15.140625" customWidth="1"/>
    <col min="10241" max="10241" width="5.7109375" customWidth="1"/>
    <col min="10242" max="10242" width="49.28515625" customWidth="1"/>
    <col min="10243" max="10243" width="7.42578125" customWidth="1"/>
    <col min="10244" max="10244" width="10.7109375" customWidth="1"/>
    <col min="10245" max="10245" width="12.28515625" customWidth="1"/>
    <col min="10246" max="10246" width="15.140625" customWidth="1"/>
    <col min="10497" max="10497" width="5.7109375" customWidth="1"/>
    <col min="10498" max="10498" width="49.28515625" customWidth="1"/>
    <col min="10499" max="10499" width="7.42578125" customWidth="1"/>
    <col min="10500" max="10500" width="10.7109375" customWidth="1"/>
    <col min="10501" max="10501" width="12.28515625" customWidth="1"/>
    <col min="10502" max="10502" width="15.140625" customWidth="1"/>
    <col min="10753" max="10753" width="5.7109375" customWidth="1"/>
    <col min="10754" max="10754" width="49.28515625" customWidth="1"/>
    <col min="10755" max="10755" width="7.42578125" customWidth="1"/>
    <col min="10756" max="10756" width="10.7109375" customWidth="1"/>
    <col min="10757" max="10757" width="12.28515625" customWidth="1"/>
    <col min="10758" max="10758" width="15.140625" customWidth="1"/>
    <col min="11009" max="11009" width="5.7109375" customWidth="1"/>
    <col min="11010" max="11010" width="49.28515625" customWidth="1"/>
    <col min="11011" max="11011" width="7.42578125" customWidth="1"/>
    <col min="11012" max="11012" width="10.7109375" customWidth="1"/>
    <col min="11013" max="11013" width="12.28515625" customWidth="1"/>
    <col min="11014" max="11014" width="15.140625" customWidth="1"/>
    <col min="11265" max="11265" width="5.7109375" customWidth="1"/>
    <col min="11266" max="11266" width="49.28515625" customWidth="1"/>
    <col min="11267" max="11267" width="7.42578125" customWidth="1"/>
    <col min="11268" max="11268" width="10.7109375" customWidth="1"/>
    <col min="11269" max="11269" width="12.28515625" customWidth="1"/>
    <col min="11270" max="11270" width="15.140625" customWidth="1"/>
    <col min="11521" max="11521" width="5.7109375" customWidth="1"/>
    <col min="11522" max="11522" width="49.28515625" customWidth="1"/>
    <col min="11523" max="11523" width="7.42578125" customWidth="1"/>
    <col min="11524" max="11524" width="10.7109375" customWidth="1"/>
    <col min="11525" max="11525" width="12.28515625" customWidth="1"/>
    <col min="11526" max="11526" width="15.140625" customWidth="1"/>
    <col min="11777" max="11777" width="5.7109375" customWidth="1"/>
    <col min="11778" max="11778" width="49.28515625" customWidth="1"/>
    <col min="11779" max="11779" width="7.42578125" customWidth="1"/>
    <col min="11780" max="11780" width="10.7109375" customWidth="1"/>
    <col min="11781" max="11781" width="12.28515625" customWidth="1"/>
    <col min="11782" max="11782" width="15.140625" customWidth="1"/>
    <col min="12033" max="12033" width="5.7109375" customWidth="1"/>
    <col min="12034" max="12034" width="49.28515625" customWidth="1"/>
    <col min="12035" max="12035" width="7.42578125" customWidth="1"/>
    <col min="12036" max="12036" width="10.7109375" customWidth="1"/>
    <col min="12037" max="12037" width="12.28515625" customWidth="1"/>
    <col min="12038" max="12038" width="15.140625" customWidth="1"/>
    <col min="12289" max="12289" width="5.7109375" customWidth="1"/>
    <col min="12290" max="12290" width="49.28515625" customWidth="1"/>
    <col min="12291" max="12291" width="7.42578125" customWidth="1"/>
    <col min="12292" max="12292" width="10.7109375" customWidth="1"/>
    <col min="12293" max="12293" width="12.28515625" customWidth="1"/>
    <col min="12294" max="12294" width="15.140625" customWidth="1"/>
    <col min="12545" max="12545" width="5.7109375" customWidth="1"/>
    <col min="12546" max="12546" width="49.28515625" customWidth="1"/>
    <col min="12547" max="12547" width="7.42578125" customWidth="1"/>
    <col min="12548" max="12548" width="10.7109375" customWidth="1"/>
    <col min="12549" max="12549" width="12.28515625" customWidth="1"/>
    <col min="12550" max="12550" width="15.140625" customWidth="1"/>
    <col min="12801" max="12801" width="5.7109375" customWidth="1"/>
    <col min="12802" max="12802" width="49.28515625" customWidth="1"/>
    <col min="12803" max="12803" width="7.42578125" customWidth="1"/>
    <col min="12804" max="12804" width="10.7109375" customWidth="1"/>
    <col min="12805" max="12805" width="12.28515625" customWidth="1"/>
    <col min="12806" max="12806" width="15.140625" customWidth="1"/>
    <col min="13057" max="13057" width="5.7109375" customWidth="1"/>
    <col min="13058" max="13058" width="49.28515625" customWidth="1"/>
    <col min="13059" max="13059" width="7.42578125" customWidth="1"/>
    <col min="13060" max="13060" width="10.7109375" customWidth="1"/>
    <col min="13061" max="13061" width="12.28515625" customWidth="1"/>
    <col min="13062" max="13062" width="15.140625" customWidth="1"/>
    <col min="13313" max="13313" width="5.7109375" customWidth="1"/>
    <col min="13314" max="13314" width="49.28515625" customWidth="1"/>
    <col min="13315" max="13315" width="7.42578125" customWidth="1"/>
    <col min="13316" max="13316" width="10.7109375" customWidth="1"/>
    <col min="13317" max="13317" width="12.28515625" customWidth="1"/>
    <col min="13318" max="13318" width="15.140625" customWidth="1"/>
    <col min="13569" max="13569" width="5.7109375" customWidth="1"/>
    <col min="13570" max="13570" width="49.28515625" customWidth="1"/>
    <col min="13571" max="13571" width="7.42578125" customWidth="1"/>
    <col min="13572" max="13572" width="10.7109375" customWidth="1"/>
    <col min="13573" max="13573" width="12.28515625" customWidth="1"/>
    <col min="13574" max="13574" width="15.140625" customWidth="1"/>
    <col min="13825" max="13825" width="5.7109375" customWidth="1"/>
    <col min="13826" max="13826" width="49.28515625" customWidth="1"/>
    <col min="13827" max="13827" width="7.42578125" customWidth="1"/>
    <col min="13828" max="13828" width="10.7109375" customWidth="1"/>
    <col min="13829" max="13829" width="12.28515625" customWidth="1"/>
    <col min="13830" max="13830" width="15.140625" customWidth="1"/>
    <col min="14081" max="14081" width="5.7109375" customWidth="1"/>
    <col min="14082" max="14082" width="49.28515625" customWidth="1"/>
    <col min="14083" max="14083" width="7.42578125" customWidth="1"/>
    <col min="14084" max="14084" width="10.7109375" customWidth="1"/>
    <col min="14085" max="14085" width="12.28515625" customWidth="1"/>
    <col min="14086" max="14086" width="15.140625" customWidth="1"/>
    <col min="14337" max="14337" width="5.7109375" customWidth="1"/>
    <col min="14338" max="14338" width="49.28515625" customWidth="1"/>
    <col min="14339" max="14339" width="7.42578125" customWidth="1"/>
    <col min="14340" max="14340" width="10.7109375" customWidth="1"/>
    <col min="14341" max="14341" width="12.28515625" customWidth="1"/>
    <col min="14342" max="14342" width="15.140625" customWidth="1"/>
    <col min="14593" max="14593" width="5.7109375" customWidth="1"/>
    <col min="14594" max="14594" width="49.28515625" customWidth="1"/>
    <col min="14595" max="14595" width="7.42578125" customWidth="1"/>
    <col min="14596" max="14596" width="10.7109375" customWidth="1"/>
    <col min="14597" max="14597" width="12.28515625" customWidth="1"/>
    <col min="14598" max="14598" width="15.140625" customWidth="1"/>
    <col min="14849" max="14849" width="5.7109375" customWidth="1"/>
    <col min="14850" max="14850" width="49.28515625" customWidth="1"/>
    <col min="14851" max="14851" width="7.42578125" customWidth="1"/>
    <col min="14852" max="14852" width="10.7109375" customWidth="1"/>
    <col min="14853" max="14853" width="12.28515625" customWidth="1"/>
    <col min="14854" max="14854" width="15.140625" customWidth="1"/>
    <col min="15105" max="15105" width="5.7109375" customWidth="1"/>
    <col min="15106" max="15106" width="49.28515625" customWidth="1"/>
    <col min="15107" max="15107" width="7.42578125" customWidth="1"/>
    <col min="15108" max="15108" width="10.7109375" customWidth="1"/>
    <col min="15109" max="15109" width="12.28515625" customWidth="1"/>
    <col min="15110" max="15110" width="15.140625" customWidth="1"/>
    <col min="15361" max="15361" width="5.7109375" customWidth="1"/>
    <col min="15362" max="15362" width="49.28515625" customWidth="1"/>
    <col min="15363" max="15363" width="7.42578125" customWidth="1"/>
    <col min="15364" max="15364" width="10.7109375" customWidth="1"/>
    <col min="15365" max="15365" width="12.28515625" customWidth="1"/>
    <col min="15366" max="15366" width="15.140625" customWidth="1"/>
    <col min="15617" max="15617" width="5.7109375" customWidth="1"/>
    <col min="15618" max="15618" width="49.28515625" customWidth="1"/>
    <col min="15619" max="15619" width="7.42578125" customWidth="1"/>
    <col min="15620" max="15620" width="10.7109375" customWidth="1"/>
    <col min="15621" max="15621" width="12.28515625" customWidth="1"/>
    <col min="15622" max="15622" width="15.140625" customWidth="1"/>
    <col min="15873" max="15873" width="5.7109375" customWidth="1"/>
    <col min="15874" max="15874" width="49.28515625" customWidth="1"/>
    <col min="15875" max="15875" width="7.42578125" customWidth="1"/>
    <col min="15876" max="15876" width="10.7109375" customWidth="1"/>
    <col min="15877" max="15877" width="12.28515625" customWidth="1"/>
    <col min="15878" max="15878" width="15.140625" customWidth="1"/>
    <col min="16129" max="16129" width="5.7109375" customWidth="1"/>
    <col min="16130" max="16130" width="49.28515625" customWidth="1"/>
    <col min="16131" max="16131" width="7.42578125" customWidth="1"/>
    <col min="16132" max="16132" width="10.7109375" customWidth="1"/>
    <col min="16133" max="16133" width="12.28515625" customWidth="1"/>
    <col min="16134" max="16134" width="15.140625" customWidth="1"/>
  </cols>
  <sheetData>
    <row r="1" spans="1:6">
      <c r="A1" s="1"/>
      <c r="B1" s="2"/>
      <c r="C1" s="3"/>
      <c r="D1" s="3"/>
      <c r="E1" s="4"/>
      <c r="F1" s="3"/>
    </row>
    <row r="2" spans="1:6">
      <c r="A2" s="5" t="s">
        <v>0</v>
      </c>
      <c r="B2" s="6" t="s">
        <v>1</v>
      </c>
      <c r="C2" s="7" t="s">
        <v>2</v>
      </c>
      <c r="D2" s="8" t="s">
        <v>3</v>
      </c>
      <c r="E2" s="9" t="s">
        <v>4</v>
      </c>
      <c r="F2" s="10" t="s">
        <v>5</v>
      </c>
    </row>
    <row r="3" spans="1:6">
      <c r="A3" s="11" t="s">
        <v>6</v>
      </c>
      <c r="B3" s="12" t="s">
        <v>7</v>
      </c>
      <c r="C3" s="13"/>
      <c r="D3" s="14"/>
      <c r="E3" s="15"/>
      <c r="F3" s="16"/>
    </row>
    <row r="4" spans="1:6">
      <c r="A4" s="11"/>
      <c r="B4" s="12"/>
      <c r="C4" s="13"/>
      <c r="D4" s="14"/>
      <c r="E4" s="15"/>
      <c r="F4" s="16"/>
    </row>
    <row r="5" spans="1:6" ht="204">
      <c r="A5" s="11"/>
      <c r="B5" s="17" t="s">
        <v>8</v>
      </c>
      <c r="C5" s="13"/>
      <c r="D5" s="14"/>
      <c r="E5" s="15"/>
      <c r="F5" s="16"/>
    </row>
    <row r="6" spans="1:6">
      <c r="A6" s="11"/>
      <c r="B6" s="17"/>
      <c r="C6" s="13"/>
      <c r="D6" s="14"/>
      <c r="E6" s="15"/>
      <c r="F6" s="16"/>
    </row>
    <row r="7" spans="1:6" ht="76.5">
      <c r="A7" s="18" t="s">
        <v>9</v>
      </c>
      <c r="B7" s="19" t="s">
        <v>10</v>
      </c>
      <c r="C7" s="20" t="s">
        <v>11</v>
      </c>
      <c r="D7" s="21">
        <v>1</v>
      </c>
      <c r="E7" s="21"/>
      <c r="F7" s="21">
        <f>D7*E7</f>
        <v>0</v>
      </c>
    </row>
    <row r="8" spans="1:6">
      <c r="A8" s="18"/>
      <c r="B8" s="19"/>
      <c r="C8" s="20"/>
      <c r="D8" s="21"/>
      <c r="E8" s="21"/>
      <c r="F8" s="21"/>
    </row>
    <row r="9" spans="1:6" ht="51">
      <c r="A9" s="18" t="s">
        <v>12</v>
      </c>
      <c r="B9" s="19" t="s">
        <v>13</v>
      </c>
      <c r="C9" s="20" t="s">
        <v>14</v>
      </c>
      <c r="D9" s="21">
        <v>10</v>
      </c>
      <c r="E9" s="21"/>
      <c r="F9" s="21">
        <f>D9*E9</f>
        <v>0</v>
      </c>
    </row>
    <row r="10" spans="1:6">
      <c r="A10" s="18"/>
      <c r="B10" s="19"/>
      <c r="C10" s="20"/>
      <c r="D10" s="21"/>
      <c r="E10" s="21"/>
      <c r="F10" s="21"/>
    </row>
    <row r="11" spans="1:6" ht="51">
      <c r="A11" s="18" t="s">
        <v>15</v>
      </c>
      <c r="B11" s="19" t="s">
        <v>16</v>
      </c>
      <c r="C11" s="20" t="s">
        <v>17</v>
      </c>
      <c r="D11" s="21">
        <v>410</v>
      </c>
      <c r="E11" s="21"/>
      <c r="F11" s="21">
        <f>D11*E11</f>
        <v>0</v>
      </c>
    </row>
    <row r="12" spans="1:6">
      <c r="A12" s="18"/>
      <c r="B12" s="19"/>
      <c r="C12" s="20"/>
      <c r="D12" s="21"/>
      <c r="E12" s="21"/>
      <c r="F12" s="22"/>
    </row>
    <row r="13" spans="1:6">
      <c r="A13" s="18" t="s">
        <v>18</v>
      </c>
      <c r="B13" s="19" t="s">
        <v>19</v>
      </c>
      <c r="C13" s="20"/>
      <c r="D13" s="21"/>
      <c r="E13" s="21"/>
      <c r="F13" s="22"/>
    </row>
    <row r="14" spans="1:6" ht="38.25">
      <c r="A14" s="18"/>
      <c r="B14" s="19" t="s">
        <v>20</v>
      </c>
      <c r="C14" s="20" t="s">
        <v>21</v>
      </c>
      <c r="D14" s="21">
        <v>1</v>
      </c>
      <c r="E14" s="21"/>
      <c r="F14" s="21">
        <f>D14*E14</f>
        <v>0</v>
      </c>
    </row>
    <row r="15" spans="1:6">
      <c r="A15" s="18"/>
      <c r="B15" s="23"/>
      <c r="C15" s="20"/>
      <c r="D15" s="21"/>
      <c r="E15" s="21"/>
      <c r="F15" s="22"/>
    </row>
    <row r="16" spans="1:6" ht="38.25">
      <c r="A16" s="18" t="s">
        <v>22</v>
      </c>
      <c r="B16" s="19" t="s">
        <v>23</v>
      </c>
      <c r="C16" s="20" t="s">
        <v>21</v>
      </c>
      <c r="D16" s="21">
        <v>1</v>
      </c>
      <c r="E16" s="21"/>
      <c r="F16" s="21">
        <f>D16*E16</f>
        <v>0</v>
      </c>
    </row>
    <row r="17" spans="1:6">
      <c r="A17" s="24"/>
      <c r="B17" s="23"/>
      <c r="C17" s="25"/>
      <c r="D17" s="26"/>
      <c r="E17" s="26"/>
      <c r="F17" s="27"/>
    </row>
    <row r="18" spans="1:6" ht="63.75">
      <c r="A18" s="18" t="s">
        <v>24</v>
      </c>
      <c r="B18" s="17" t="s">
        <v>25</v>
      </c>
      <c r="C18" s="20" t="s">
        <v>14</v>
      </c>
      <c r="D18" s="21">
        <v>180</v>
      </c>
      <c r="E18" s="21"/>
      <c r="F18" s="26">
        <f>D18*E18</f>
        <v>0</v>
      </c>
    </row>
    <row r="19" spans="1:6">
      <c r="A19" s="24"/>
      <c r="B19" s="23"/>
      <c r="C19" s="28"/>
      <c r="D19" s="29"/>
      <c r="E19" s="30"/>
      <c r="F19" s="30"/>
    </row>
    <row r="20" spans="1:6" ht="76.5">
      <c r="A20" s="18" t="s">
        <v>26</v>
      </c>
      <c r="B20" s="17" t="s">
        <v>1349</v>
      </c>
      <c r="C20" s="20" t="s">
        <v>14</v>
      </c>
      <c r="D20" s="21">
        <v>890</v>
      </c>
      <c r="E20" s="21"/>
      <c r="F20" s="26">
        <f>D20*E20</f>
        <v>0</v>
      </c>
    </row>
    <row r="21" spans="1:6">
      <c r="A21" s="24"/>
      <c r="B21" s="31"/>
      <c r="C21" s="25"/>
      <c r="D21" s="26"/>
      <c r="E21" s="26"/>
      <c r="F21" s="26"/>
    </row>
    <row r="22" spans="1:6" ht="63.75">
      <c r="A22" s="18" t="s">
        <v>27</v>
      </c>
      <c r="B22" s="17" t="s">
        <v>30</v>
      </c>
      <c r="C22" s="20"/>
      <c r="D22" s="21"/>
      <c r="E22" s="21"/>
      <c r="F22" s="26"/>
    </row>
    <row r="23" spans="1:6" ht="38.25">
      <c r="A23" s="18"/>
      <c r="B23" s="17" t="s">
        <v>28</v>
      </c>
      <c r="C23" s="20" t="s">
        <v>14</v>
      </c>
      <c r="D23" s="21">
        <v>880</v>
      </c>
      <c r="E23" s="21"/>
      <c r="F23" s="26">
        <f>D23*E23</f>
        <v>0</v>
      </c>
    </row>
    <row r="24" spans="1:6">
      <c r="A24" s="24"/>
      <c r="B24" s="23"/>
      <c r="C24" s="28"/>
      <c r="D24" s="29"/>
      <c r="E24" s="30"/>
      <c r="F24" s="30"/>
    </row>
    <row r="25" spans="1:6" ht="51">
      <c r="A25" s="18" t="s">
        <v>29</v>
      </c>
      <c r="B25" s="32" t="s">
        <v>32</v>
      </c>
      <c r="C25" s="13"/>
      <c r="D25" s="15"/>
      <c r="E25" s="15"/>
      <c r="F25" s="30"/>
    </row>
    <row r="26" spans="1:6">
      <c r="A26" s="18"/>
      <c r="B26" s="33" t="s">
        <v>33</v>
      </c>
      <c r="C26" s="20" t="s">
        <v>17</v>
      </c>
      <c r="D26" s="21">
        <v>560</v>
      </c>
      <c r="E26" s="21"/>
      <c r="F26" s="26">
        <f>D26*E26</f>
        <v>0</v>
      </c>
    </row>
    <row r="27" spans="1:6">
      <c r="A27" s="24"/>
      <c r="B27" s="31"/>
      <c r="C27" s="25"/>
      <c r="D27" s="26"/>
      <c r="E27" s="26"/>
      <c r="F27" s="26"/>
    </row>
    <row r="28" spans="1:6" ht="89.25">
      <c r="A28" s="18" t="s">
        <v>31</v>
      </c>
      <c r="B28" s="17" t="s">
        <v>35</v>
      </c>
      <c r="C28" s="20" t="s">
        <v>14</v>
      </c>
      <c r="D28" s="21">
        <v>450</v>
      </c>
      <c r="E28" s="21"/>
      <c r="F28" s="26">
        <f>D28*E28</f>
        <v>0</v>
      </c>
    </row>
    <row r="29" spans="1:6">
      <c r="A29" s="24"/>
      <c r="B29" s="31"/>
      <c r="C29" s="25"/>
      <c r="D29" s="26"/>
      <c r="E29" s="26"/>
      <c r="F29" s="26"/>
    </row>
    <row r="30" spans="1:6" ht="51">
      <c r="A30" s="18" t="s">
        <v>34</v>
      </c>
      <c r="B30" s="17" t="s">
        <v>37</v>
      </c>
      <c r="C30" s="20"/>
      <c r="D30" s="21"/>
      <c r="E30" s="21"/>
      <c r="F30" s="21"/>
    </row>
    <row r="31" spans="1:6" ht="38.25">
      <c r="A31" s="18"/>
      <c r="B31" s="17" t="s">
        <v>38</v>
      </c>
      <c r="C31" s="20" t="s">
        <v>14</v>
      </c>
      <c r="D31" s="21">
        <v>25</v>
      </c>
      <c r="E31" s="21"/>
      <c r="F31" s="21">
        <f>D31*E31</f>
        <v>0</v>
      </c>
    </row>
    <row r="32" spans="1:6">
      <c r="A32" s="18"/>
      <c r="B32" s="17"/>
      <c r="C32" s="20"/>
      <c r="D32" s="21"/>
      <c r="E32" s="21"/>
      <c r="F32" s="21"/>
    </row>
    <row r="33" spans="1:6" ht="25.5">
      <c r="A33" s="18" t="s">
        <v>36</v>
      </c>
      <c r="B33" s="17" t="s">
        <v>1587</v>
      </c>
      <c r="C33" s="20" t="s">
        <v>21</v>
      </c>
      <c r="D33" s="21">
        <v>1</v>
      </c>
      <c r="E33" s="21"/>
      <c r="F33" s="21">
        <f>D33*E33</f>
        <v>0</v>
      </c>
    </row>
    <row r="34" spans="1:6">
      <c r="A34" s="18"/>
      <c r="B34" s="17"/>
      <c r="C34" s="20"/>
      <c r="D34" s="21"/>
      <c r="E34" s="21"/>
      <c r="F34" s="21"/>
    </row>
    <row r="35" spans="1:6" ht="25.5">
      <c r="A35" s="18" t="s">
        <v>102</v>
      </c>
      <c r="B35" s="17" t="s">
        <v>1588</v>
      </c>
      <c r="C35" s="20" t="s">
        <v>17</v>
      </c>
      <c r="D35" s="21">
        <v>1000</v>
      </c>
      <c r="E35" s="21"/>
      <c r="F35" s="21">
        <f>D35*E35</f>
        <v>0</v>
      </c>
    </row>
    <row r="36" spans="1:6">
      <c r="A36" s="34"/>
      <c r="B36" s="35"/>
      <c r="C36" s="36"/>
      <c r="D36" s="37"/>
      <c r="E36" s="38"/>
      <c r="F36" s="37"/>
    </row>
    <row r="37" spans="1:6">
      <c r="A37" s="18"/>
      <c r="B37" s="19"/>
      <c r="C37" s="20"/>
      <c r="D37" s="21"/>
      <c r="E37" s="21"/>
      <c r="F37" s="21"/>
    </row>
    <row r="38" spans="1:6">
      <c r="A38" s="39" t="s">
        <v>6</v>
      </c>
      <c r="B38" s="40" t="s">
        <v>39</v>
      </c>
      <c r="C38" s="13"/>
      <c r="D38" s="14"/>
      <c r="E38" s="15"/>
      <c r="F38" s="16">
        <f>SUM(F5:F36)</f>
        <v>0</v>
      </c>
    </row>
    <row r="39" spans="1:6">
      <c r="A39" s="41"/>
      <c r="B39" s="42"/>
      <c r="C39" s="13"/>
      <c r="D39" s="14"/>
      <c r="E39" s="43"/>
      <c r="F39" s="44"/>
    </row>
    <row r="40" spans="1:6">
      <c r="A40" s="41"/>
      <c r="B40" s="42"/>
      <c r="C40" s="13"/>
      <c r="D40" s="14"/>
      <c r="E40" s="43"/>
      <c r="F40" s="44"/>
    </row>
    <row r="41" spans="1:6">
      <c r="A41" s="11" t="s">
        <v>40</v>
      </c>
      <c r="B41" s="1144" t="s">
        <v>41</v>
      </c>
      <c r="C41" s="1144"/>
      <c r="D41" s="14"/>
      <c r="E41" s="43"/>
      <c r="F41" s="44"/>
    </row>
    <row r="42" spans="1:6">
      <c r="A42" s="11"/>
      <c r="B42" s="45"/>
      <c r="C42" s="45"/>
      <c r="D42" s="14"/>
      <c r="E42" s="43"/>
      <c r="F42" s="44"/>
    </row>
    <row r="43" spans="1:6" ht="216.75">
      <c r="A43" s="11"/>
      <c r="B43" s="46" t="s">
        <v>42</v>
      </c>
      <c r="C43" s="45"/>
      <c r="D43" s="14"/>
      <c r="E43" s="43"/>
      <c r="F43" s="44"/>
    </row>
    <row r="44" spans="1:6">
      <c r="A44" s="41"/>
      <c r="B44" s="42"/>
      <c r="C44" s="13"/>
      <c r="D44" s="14"/>
      <c r="E44" s="43"/>
      <c r="F44" s="44"/>
    </row>
    <row r="45" spans="1:6" ht="63.75">
      <c r="A45" s="41" t="s">
        <v>9</v>
      </c>
      <c r="B45" s="42" t="s">
        <v>43</v>
      </c>
      <c r="C45" s="13"/>
      <c r="D45" s="14"/>
      <c r="E45" s="14"/>
      <c r="F45" s="14"/>
    </row>
    <row r="46" spans="1:6" ht="89.25">
      <c r="A46" s="41"/>
      <c r="B46" s="42" t="s">
        <v>44</v>
      </c>
      <c r="C46" s="13"/>
      <c r="D46" s="14"/>
      <c r="E46" s="14"/>
      <c r="F46" s="14"/>
    </row>
    <row r="47" spans="1:6">
      <c r="A47" s="41" t="s">
        <v>45</v>
      </c>
      <c r="B47" s="42" t="s">
        <v>46</v>
      </c>
      <c r="C47" s="13"/>
      <c r="D47" s="14"/>
      <c r="E47" s="14"/>
      <c r="F47" s="14"/>
    </row>
    <row r="48" spans="1:6">
      <c r="A48" s="41"/>
      <c r="B48" s="42" t="s">
        <v>47</v>
      </c>
      <c r="C48" s="13" t="s">
        <v>14</v>
      </c>
      <c r="D48" s="14">
        <v>285</v>
      </c>
      <c r="E48" s="15"/>
      <c r="F48" s="14">
        <f>D48*E48</f>
        <v>0</v>
      </c>
    </row>
    <row r="49" spans="1:6">
      <c r="A49" s="41"/>
      <c r="B49" s="42" t="s">
        <v>48</v>
      </c>
      <c r="C49" s="13" t="s">
        <v>17</v>
      </c>
      <c r="D49" s="14">
        <v>270</v>
      </c>
      <c r="E49" s="15"/>
      <c r="F49" s="14">
        <f>D49*E49</f>
        <v>0</v>
      </c>
    </row>
    <row r="50" spans="1:6">
      <c r="A50" s="41"/>
      <c r="B50" s="42"/>
      <c r="C50" s="13"/>
      <c r="D50" s="14"/>
      <c r="E50" s="15"/>
      <c r="F50" s="14"/>
    </row>
    <row r="51" spans="1:6" ht="114.75">
      <c r="A51" s="41" t="s">
        <v>12</v>
      </c>
      <c r="B51" s="42" t="s">
        <v>49</v>
      </c>
      <c r="C51" s="13"/>
      <c r="D51" s="14"/>
      <c r="E51" s="14"/>
      <c r="F51" s="14"/>
    </row>
    <row r="52" spans="1:6">
      <c r="A52" s="41"/>
      <c r="B52" s="42" t="s">
        <v>46</v>
      </c>
      <c r="C52" s="13"/>
      <c r="D52" s="14"/>
      <c r="E52" s="14"/>
      <c r="F52" s="14"/>
    </row>
    <row r="53" spans="1:6">
      <c r="A53" s="41"/>
      <c r="B53" s="42" t="s">
        <v>50</v>
      </c>
      <c r="C53" s="13" t="s">
        <v>14</v>
      </c>
      <c r="D53" s="14">
        <v>101</v>
      </c>
      <c r="E53" s="14"/>
      <c r="F53" s="14">
        <f>D53*E53</f>
        <v>0</v>
      </c>
    </row>
    <row r="54" spans="1:6">
      <c r="A54" s="41"/>
      <c r="B54" s="42" t="s">
        <v>51</v>
      </c>
      <c r="C54" s="13" t="s">
        <v>17</v>
      </c>
      <c r="D54" s="14">
        <v>80</v>
      </c>
      <c r="E54" s="14"/>
      <c r="F54" s="14">
        <f>D54*E54</f>
        <v>0</v>
      </c>
    </row>
    <row r="55" spans="1:6">
      <c r="A55" s="41"/>
      <c r="B55" s="42"/>
      <c r="C55" s="13"/>
      <c r="D55" s="14"/>
      <c r="E55" s="15"/>
      <c r="F55" s="14"/>
    </row>
    <row r="56" spans="1:6" ht="153">
      <c r="A56" s="41" t="s">
        <v>15</v>
      </c>
      <c r="B56" s="42" t="s">
        <v>52</v>
      </c>
      <c r="C56" s="13"/>
      <c r="D56" s="14"/>
      <c r="E56" s="14"/>
      <c r="F56" s="14"/>
    </row>
    <row r="57" spans="1:6">
      <c r="A57" s="41" t="s">
        <v>45</v>
      </c>
      <c r="B57" s="42" t="s">
        <v>46</v>
      </c>
      <c r="C57" s="13"/>
      <c r="D57" s="14"/>
      <c r="E57" s="14"/>
      <c r="F57" s="14"/>
    </row>
    <row r="58" spans="1:6">
      <c r="A58" s="41"/>
      <c r="B58" s="42" t="s">
        <v>47</v>
      </c>
      <c r="C58" s="13" t="s">
        <v>14</v>
      </c>
      <c r="D58" s="14">
        <v>35</v>
      </c>
      <c r="E58" s="15"/>
      <c r="F58" s="14">
        <f>D58*E58</f>
        <v>0</v>
      </c>
    </row>
    <row r="59" spans="1:6">
      <c r="A59" s="41"/>
      <c r="B59" s="42" t="s">
        <v>53</v>
      </c>
      <c r="C59" s="13" t="s">
        <v>17</v>
      </c>
      <c r="D59" s="14">
        <v>350</v>
      </c>
      <c r="E59" s="15"/>
      <c r="F59" s="14">
        <f>D59*E59</f>
        <v>0</v>
      </c>
    </row>
    <row r="60" spans="1:6">
      <c r="A60" s="41"/>
      <c r="B60" s="42"/>
      <c r="C60" s="13"/>
      <c r="D60" s="14"/>
      <c r="E60" s="15"/>
      <c r="F60" s="14"/>
    </row>
    <row r="61" spans="1:6" ht="153">
      <c r="A61" s="41" t="s">
        <v>18</v>
      </c>
      <c r="B61" s="42" t="s">
        <v>54</v>
      </c>
      <c r="C61" s="47"/>
      <c r="D61" s="48"/>
      <c r="E61" s="48"/>
      <c r="F61" s="48"/>
    </row>
    <row r="62" spans="1:6">
      <c r="A62" s="41" t="s">
        <v>45</v>
      </c>
      <c r="B62" s="42" t="s">
        <v>46</v>
      </c>
      <c r="C62" s="13"/>
      <c r="D62" s="14"/>
      <c r="E62" s="14"/>
      <c r="F62" s="14"/>
    </row>
    <row r="63" spans="1:6">
      <c r="A63" s="41"/>
      <c r="B63" s="42" t="s">
        <v>47</v>
      </c>
      <c r="C63" s="13" t="s">
        <v>14</v>
      </c>
      <c r="D63" s="14">
        <v>70</v>
      </c>
      <c r="E63" s="15"/>
      <c r="F63" s="14">
        <f>D63*E63</f>
        <v>0</v>
      </c>
    </row>
    <row r="64" spans="1:6">
      <c r="A64" s="41"/>
      <c r="B64" s="42" t="s">
        <v>53</v>
      </c>
      <c r="C64" s="13" t="s">
        <v>17</v>
      </c>
      <c r="D64" s="14">
        <v>35</v>
      </c>
      <c r="E64" s="15"/>
      <c r="F64" s="14">
        <f>D64*E64</f>
        <v>0</v>
      </c>
    </row>
    <row r="65" spans="1:6">
      <c r="A65" s="41"/>
      <c r="B65" s="42"/>
      <c r="C65" s="13"/>
      <c r="D65" s="14"/>
      <c r="E65" s="15"/>
      <c r="F65" s="14"/>
    </row>
    <row r="66" spans="1:6" ht="127.5">
      <c r="A66" s="41" t="s">
        <v>22</v>
      </c>
      <c r="B66" s="42" t="s">
        <v>55</v>
      </c>
      <c r="C66" s="13"/>
      <c r="D66" s="14"/>
      <c r="E66" s="14"/>
      <c r="F66" s="14"/>
    </row>
    <row r="67" spans="1:6" ht="51">
      <c r="A67" s="41"/>
      <c r="B67" s="42" t="s">
        <v>56</v>
      </c>
      <c r="C67" s="13"/>
      <c r="D67" s="14"/>
      <c r="E67" s="14"/>
      <c r="F67" s="14"/>
    </row>
    <row r="68" spans="1:6">
      <c r="A68" s="41" t="s">
        <v>45</v>
      </c>
      <c r="B68" s="42" t="s">
        <v>46</v>
      </c>
      <c r="C68" s="13"/>
      <c r="D68" s="14"/>
      <c r="E68" s="14"/>
      <c r="F68" s="14"/>
    </row>
    <row r="69" spans="1:6">
      <c r="A69" s="41"/>
      <c r="B69" s="42" t="s">
        <v>47</v>
      </c>
      <c r="C69" s="13" t="s">
        <v>14</v>
      </c>
      <c r="D69" s="14">
        <v>71</v>
      </c>
      <c r="E69" s="15"/>
      <c r="F69" s="14">
        <f>D69*E69</f>
        <v>0</v>
      </c>
    </row>
    <row r="70" spans="1:6">
      <c r="A70" s="41"/>
      <c r="B70" s="42" t="s">
        <v>53</v>
      </c>
      <c r="C70" s="13" t="s">
        <v>17</v>
      </c>
      <c r="D70" s="14">
        <v>770</v>
      </c>
      <c r="E70" s="15"/>
      <c r="F70" s="14">
        <f>D70*E70</f>
        <v>0</v>
      </c>
    </row>
    <row r="71" spans="1:6">
      <c r="A71" s="41"/>
      <c r="B71" s="42"/>
      <c r="C71" s="13"/>
      <c r="D71" s="14"/>
      <c r="E71" s="15"/>
      <c r="F71" s="14"/>
    </row>
    <row r="72" spans="1:6" ht="102">
      <c r="A72" s="41" t="s">
        <v>24</v>
      </c>
      <c r="B72" s="42" t="s">
        <v>57</v>
      </c>
      <c r="C72" s="13"/>
      <c r="D72" s="14"/>
      <c r="E72" s="14"/>
      <c r="F72" s="14"/>
    </row>
    <row r="73" spans="1:6" ht="38.25">
      <c r="A73" s="41"/>
      <c r="B73" s="42" t="s">
        <v>58</v>
      </c>
      <c r="C73" s="13"/>
      <c r="D73" s="14"/>
      <c r="E73" s="14"/>
      <c r="F73" s="14"/>
    </row>
    <row r="74" spans="1:6">
      <c r="A74" s="41" t="s">
        <v>45</v>
      </c>
      <c r="B74" s="42" t="s">
        <v>46</v>
      </c>
      <c r="C74" s="13"/>
      <c r="D74" s="14"/>
      <c r="E74" s="14"/>
      <c r="F74" s="14"/>
    </row>
    <row r="75" spans="1:6">
      <c r="A75" s="41"/>
      <c r="B75" s="42" t="s">
        <v>47</v>
      </c>
      <c r="C75" s="13" t="s">
        <v>14</v>
      </c>
      <c r="D75" s="14">
        <v>195</v>
      </c>
      <c r="E75" s="15"/>
      <c r="F75" s="14">
        <f>D75*E75</f>
        <v>0</v>
      </c>
    </row>
    <row r="76" spans="1:6">
      <c r="A76" s="41"/>
      <c r="B76" s="42" t="s">
        <v>53</v>
      </c>
      <c r="C76" s="13" t="s">
        <v>17</v>
      </c>
      <c r="D76" s="14">
        <v>670</v>
      </c>
      <c r="E76" s="15"/>
      <c r="F76" s="14">
        <f>D76*E76</f>
        <v>0</v>
      </c>
    </row>
    <row r="77" spans="1:6">
      <c r="A77" s="41"/>
      <c r="B77" s="42"/>
      <c r="C77" s="13"/>
      <c r="D77" s="14"/>
      <c r="E77" s="15"/>
      <c r="F77" s="14"/>
    </row>
    <row r="78" spans="1:6" ht="114.75">
      <c r="A78" s="41" t="s">
        <v>26</v>
      </c>
      <c r="B78" s="42" t="s">
        <v>59</v>
      </c>
      <c r="C78" s="13"/>
      <c r="D78" s="14"/>
      <c r="E78" s="14"/>
      <c r="F78" s="14"/>
    </row>
    <row r="79" spans="1:6" ht="38.25">
      <c r="A79" s="41"/>
      <c r="B79" s="42" t="s">
        <v>58</v>
      </c>
      <c r="C79" s="13"/>
      <c r="D79" s="14"/>
      <c r="E79" s="14"/>
      <c r="F79" s="14"/>
    </row>
    <row r="80" spans="1:6">
      <c r="A80" s="41" t="s">
        <v>45</v>
      </c>
      <c r="B80" s="42" t="s">
        <v>46</v>
      </c>
      <c r="C80" s="13"/>
      <c r="D80" s="14"/>
      <c r="E80" s="14"/>
      <c r="F80" s="14"/>
    </row>
    <row r="81" spans="1:6">
      <c r="A81" s="41"/>
      <c r="B81" s="42" t="s">
        <v>47</v>
      </c>
      <c r="C81" s="13" t="s">
        <v>14</v>
      </c>
      <c r="D81" s="14">
        <v>14</v>
      </c>
      <c r="E81" s="15"/>
      <c r="F81" s="14">
        <f>D81*E81</f>
        <v>0</v>
      </c>
    </row>
    <row r="82" spans="1:6">
      <c r="A82" s="41"/>
      <c r="B82" s="42" t="s">
        <v>53</v>
      </c>
      <c r="C82" s="13" t="s">
        <v>17</v>
      </c>
      <c r="D82" s="14">
        <v>166</v>
      </c>
      <c r="E82" s="15"/>
      <c r="F82" s="14">
        <f>D82*E82</f>
        <v>0</v>
      </c>
    </row>
    <row r="83" spans="1:6">
      <c r="A83" s="41"/>
      <c r="B83" s="42"/>
      <c r="C83" s="13"/>
      <c r="D83" s="14"/>
      <c r="E83" s="15"/>
      <c r="F83" s="14"/>
    </row>
    <row r="84" spans="1:6" ht="114.75">
      <c r="A84" s="41" t="s">
        <v>27</v>
      </c>
      <c r="B84" s="42" t="s">
        <v>60</v>
      </c>
      <c r="C84" s="13"/>
      <c r="D84" s="14"/>
      <c r="E84" s="14"/>
      <c r="F84" s="14"/>
    </row>
    <row r="85" spans="1:6" ht="38.25">
      <c r="A85" s="41"/>
      <c r="B85" s="42" t="s">
        <v>58</v>
      </c>
      <c r="C85" s="13"/>
      <c r="D85" s="14"/>
      <c r="E85" s="14"/>
      <c r="F85" s="14"/>
    </row>
    <row r="86" spans="1:6">
      <c r="A86" s="41" t="s">
        <v>45</v>
      </c>
      <c r="B86" s="42" t="s">
        <v>46</v>
      </c>
      <c r="C86" s="13"/>
      <c r="D86" s="14"/>
      <c r="E86" s="14"/>
      <c r="F86" s="14"/>
    </row>
    <row r="87" spans="1:6">
      <c r="A87" s="41"/>
      <c r="B87" s="42" t="s">
        <v>47</v>
      </c>
      <c r="C87" s="13" t="s">
        <v>14</v>
      </c>
      <c r="D87" s="14">
        <v>6</v>
      </c>
      <c r="E87" s="15"/>
      <c r="F87" s="14">
        <f>D87*E87</f>
        <v>0</v>
      </c>
    </row>
    <row r="88" spans="1:6">
      <c r="A88" s="41"/>
      <c r="B88" s="42" t="s">
        <v>53</v>
      </c>
      <c r="C88" s="13" t="s">
        <v>17</v>
      </c>
      <c r="D88" s="14">
        <v>50</v>
      </c>
      <c r="E88" s="15"/>
      <c r="F88" s="14">
        <f>D88*E88</f>
        <v>0</v>
      </c>
    </row>
    <row r="89" spans="1:6">
      <c r="A89" s="41"/>
      <c r="B89" s="42"/>
      <c r="C89" s="13"/>
      <c r="D89" s="14"/>
      <c r="E89" s="15"/>
      <c r="F89" s="14"/>
    </row>
    <row r="90" spans="1:6" ht="76.5">
      <c r="A90" s="41" t="s">
        <v>29</v>
      </c>
      <c r="B90" s="42" t="s">
        <v>61</v>
      </c>
      <c r="C90" s="13" t="s">
        <v>17</v>
      </c>
      <c r="D90" s="14">
        <v>313</v>
      </c>
      <c r="E90" s="15"/>
      <c r="F90" s="15">
        <f>D90*E90</f>
        <v>0</v>
      </c>
    </row>
    <row r="91" spans="1:6">
      <c r="A91" s="41"/>
      <c r="B91" s="42"/>
      <c r="C91" s="13"/>
      <c r="D91" s="14"/>
      <c r="E91" s="15"/>
      <c r="F91" s="14"/>
    </row>
    <row r="92" spans="1:6" ht="63.75">
      <c r="A92" s="41" t="s">
        <v>31</v>
      </c>
      <c r="B92" s="42" t="s">
        <v>62</v>
      </c>
      <c r="C92" s="13" t="s">
        <v>17</v>
      </c>
      <c r="D92" s="14">
        <v>631</v>
      </c>
      <c r="E92" s="15"/>
      <c r="F92" s="15">
        <f>D92*E92</f>
        <v>0</v>
      </c>
    </row>
    <row r="93" spans="1:6">
      <c r="A93" s="49"/>
      <c r="B93" s="50"/>
      <c r="C93" s="51"/>
      <c r="D93" s="52"/>
      <c r="E93" s="53"/>
      <c r="F93" s="52"/>
    </row>
    <row r="94" spans="1:6">
      <c r="A94" s="41"/>
      <c r="B94" s="42"/>
      <c r="C94" s="13"/>
      <c r="D94" s="14"/>
      <c r="E94" s="43"/>
      <c r="F94" s="44"/>
    </row>
    <row r="95" spans="1:6">
      <c r="A95" s="41" t="s">
        <v>40</v>
      </c>
      <c r="B95" s="1143" t="s">
        <v>63</v>
      </c>
      <c r="C95" s="1143"/>
      <c r="D95" s="1143"/>
      <c r="E95" s="1143"/>
      <c r="F95" s="44">
        <f>SUM(F41:F93)</f>
        <v>0</v>
      </c>
    </row>
    <row r="96" spans="1:6">
      <c r="A96" s="41"/>
      <c r="B96" s="42"/>
      <c r="C96" s="13"/>
      <c r="D96" s="14"/>
      <c r="E96" s="43"/>
      <c r="F96" s="44"/>
    </row>
    <row r="97" spans="1:6">
      <c r="A97" s="41"/>
      <c r="B97" s="42"/>
      <c r="C97" s="13"/>
      <c r="D97" s="14"/>
      <c r="E97" s="43"/>
      <c r="F97" s="44"/>
    </row>
    <row r="98" spans="1:6">
      <c r="A98" s="11" t="s">
        <v>64</v>
      </c>
      <c r="B98" s="1145" t="s">
        <v>65</v>
      </c>
      <c r="C98" s="1145"/>
      <c r="D98" s="1145"/>
      <c r="E98" s="1145"/>
      <c r="F98" s="1145"/>
    </row>
    <row r="99" spans="1:6">
      <c r="A99" s="11"/>
      <c r="B99" s="56"/>
      <c r="C99" s="55"/>
      <c r="D99" s="55"/>
      <c r="E99" s="55"/>
      <c r="F99" s="55"/>
    </row>
    <row r="100" spans="1:6" ht="63.75">
      <c r="A100" s="57" t="s">
        <v>9</v>
      </c>
      <c r="B100" s="42" t="s">
        <v>66</v>
      </c>
      <c r="C100" s="55"/>
      <c r="D100" s="55"/>
      <c r="E100" s="55"/>
      <c r="F100" s="55"/>
    </row>
    <row r="101" spans="1:6">
      <c r="A101" s="11"/>
      <c r="B101" s="42" t="s">
        <v>67</v>
      </c>
      <c r="C101" s="13" t="s">
        <v>68</v>
      </c>
      <c r="D101" s="14">
        <v>95000</v>
      </c>
      <c r="E101" s="14"/>
      <c r="F101" s="14">
        <f>D101*E101</f>
        <v>0</v>
      </c>
    </row>
    <row r="102" spans="1:6">
      <c r="A102" s="11"/>
      <c r="B102" s="42"/>
      <c r="C102" s="55"/>
      <c r="D102" s="55"/>
      <c r="E102" s="55"/>
      <c r="F102" s="55"/>
    </row>
    <row r="103" spans="1:6">
      <c r="A103" s="58"/>
      <c r="B103" s="59"/>
      <c r="C103" s="60"/>
      <c r="D103" s="61"/>
      <c r="E103" s="62"/>
      <c r="F103" s="63"/>
    </row>
    <row r="104" spans="1:6">
      <c r="A104" s="41" t="s">
        <v>64</v>
      </c>
      <c r="B104" s="1143" t="s">
        <v>69</v>
      </c>
      <c r="C104" s="1143"/>
      <c r="D104" s="1143"/>
      <c r="E104" s="1143"/>
      <c r="F104" s="44">
        <f>SUM(F101:F102)</f>
        <v>0</v>
      </c>
    </row>
    <row r="105" spans="1:6">
      <c r="A105" s="41"/>
      <c r="B105" s="40"/>
      <c r="C105" s="54"/>
      <c r="D105" s="54"/>
      <c r="E105" s="54"/>
      <c r="F105" s="44"/>
    </row>
    <row r="106" spans="1:6">
      <c r="A106" s="11"/>
      <c r="B106" s="56"/>
      <c r="C106" s="55"/>
      <c r="D106" s="55"/>
      <c r="E106" s="55"/>
      <c r="F106" s="55"/>
    </row>
    <row r="107" spans="1:6">
      <c r="A107" s="11" t="s">
        <v>70</v>
      </c>
      <c r="B107" s="1145" t="s">
        <v>71</v>
      </c>
      <c r="C107" s="1145"/>
      <c r="D107" s="1145"/>
      <c r="E107" s="1145"/>
      <c r="F107" s="1145"/>
    </row>
    <row r="108" spans="1:6">
      <c r="A108" s="41"/>
      <c r="B108" s="42"/>
      <c r="C108" s="13"/>
      <c r="D108" s="14"/>
      <c r="E108" s="43"/>
      <c r="F108" s="44"/>
    </row>
    <row r="109" spans="1:6" ht="114.75">
      <c r="A109" s="41" t="s">
        <v>9</v>
      </c>
      <c r="B109" s="33" t="s">
        <v>72</v>
      </c>
      <c r="C109" s="13"/>
      <c r="D109" s="14"/>
      <c r="E109" s="15"/>
      <c r="F109" s="15"/>
    </row>
    <row r="110" spans="1:6">
      <c r="A110" s="41"/>
      <c r="B110" s="33"/>
      <c r="C110" s="13"/>
      <c r="D110" s="14"/>
      <c r="E110" s="15"/>
      <c r="F110" s="15"/>
    </row>
    <row r="111" spans="1:6" ht="25.5">
      <c r="A111" s="41" t="s">
        <v>73</v>
      </c>
      <c r="B111" s="33" t="s">
        <v>74</v>
      </c>
      <c r="C111" s="13" t="s">
        <v>17</v>
      </c>
      <c r="D111" s="14">
        <v>315</v>
      </c>
      <c r="E111" s="15"/>
      <c r="F111" s="15">
        <f>D111*E111</f>
        <v>0</v>
      </c>
    </row>
    <row r="112" spans="1:6">
      <c r="A112" s="41"/>
      <c r="B112" s="33"/>
      <c r="C112" s="13"/>
      <c r="D112" s="14"/>
      <c r="E112" s="15"/>
      <c r="F112" s="15"/>
    </row>
    <row r="113" spans="1:6" ht="25.5">
      <c r="A113" s="41" t="s">
        <v>75</v>
      </c>
      <c r="B113" s="33" t="s">
        <v>76</v>
      </c>
      <c r="C113" s="13" t="s">
        <v>17</v>
      </c>
      <c r="D113" s="14">
        <v>315</v>
      </c>
      <c r="E113" s="15"/>
      <c r="F113" s="15">
        <f>D113*E113</f>
        <v>0</v>
      </c>
    </row>
    <row r="114" spans="1:6">
      <c r="A114" s="41"/>
      <c r="B114" s="33"/>
      <c r="C114" s="13"/>
      <c r="D114" s="14"/>
      <c r="E114" s="15"/>
      <c r="F114" s="15"/>
    </row>
    <row r="115" spans="1:6" ht="153">
      <c r="A115" s="41" t="s">
        <v>12</v>
      </c>
      <c r="B115" s="64" t="s">
        <v>77</v>
      </c>
      <c r="C115" s="65"/>
      <c r="D115" s="65"/>
      <c r="E115" s="65"/>
      <c r="F115" s="65"/>
    </row>
    <row r="116" spans="1:6">
      <c r="A116" s="41"/>
      <c r="B116" s="64" t="s">
        <v>78</v>
      </c>
      <c r="C116" s="13"/>
      <c r="D116" s="14"/>
      <c r="E116" s="15"/>
      <c r="F116" s="15"/>
    </row>
    <row r="117" spans="1:6">
      <c r="A117" s="41"/>
      <c r="B117" s="64" t="s">
        <v>79</v>
      </c>
      <c r="C117" s="13" t="s">
        <v>17</v>
      </c>
      <c r="D117" s="14">
        <v>315</v>
      </c>
      <c r="E117" s="15"/>
      <c r="F117" s="15">
        <f>D117*E117</f>
        <v>0</v>
      </c>
    </row>
    <row r="118" spans="1:6">
      <c r="A118" s="41"/>
      <c r="B118" s="64"/>
      <c r="C118" s="13"/>
      <c r="D118" s="14"/>
      <c r="E118" s="15"/>
      <c r="F118" s="15"/>
    </row>
    <row r="119" spans="1:6" ht="89.25">
      <c r="A119" s="41" t="s">
        <v>15</v>
      </c>
      <c r="B119" s="64" t="s">
        <v>80</v>
      </c>
      <c r="C119" s="13"/>
      <c r="D119" s="14"/>
      <c r="E119" s="15"/>
      <c r="F119" s="15"/>
    </row>
    <row r="120" spans="1:6">
      <c r="A120" s="41"/>
      <c r="B120" s="66" t="s">
        <v>78</v>
      </c>
      <c r="C120" s="13"/>
      <c r="D120" s="14"/>
      <c r="E120" s="15"/>
      <c r="F120" s="15"/>
    </row>
    <row r="121" spans="1:6" ht="14.25">
      <c r="A121" s="41"/>
      <c r="B121" s="67" t="s">
        <v>81</v>
      </c>
      <c r="C121" s="13" t="s">
        <v>82</v>
      </c>
      <c r="D121" s="14">
        <v>205</v>
      </c>
      <c r="E121" s="15"/>
      <c r="F121" s="15">
        <f>D121*E121</f>
        <v>0</v>
      </c>
    </row>
    <row r="122" spans="1:6">
      <c r="A122" s="41"/>
      <c r="B122" s="64"/>
      <c r="C122" s="13"/>
      <c r="D122" s="14"/>
      <c r="E122" s="15"/>
      <c r="F122" s="15"/>
    </row>
    <row r="123" spans="1:6" ht="25.5">
      <c r="A123" s="41" t="s">
        <v>18</v>
      </c>
      <c r="B123" s="64" t="s">
        <v>83</v>
      </c>
      <c r="C123" s="13" t="s">
        <v>82</v>
      </c>
      <c r="D123" s="14">
        <v>205</v>
      </c>
      <c r="E123" s="15"/>
      <c r="F123" s="15">
        <f>D123*E123</f>
        <v>0</v>
      </c>
    </row>
    <row r="124" spans="1:6">
      <c r="A124" s="41"/>
      <c r="B124" s="64"/>
      <c r="C124" s="13"/>
      <c r="D124" s="14"/>
      <c r="E124" s="15"/>
      <c r="F124" s="15"/>
    </row>
    <row r="125" spans="1:6" ht="51">
      <c r="A125" s="41" t="s">
        <v>22</v>
      </c>
      <c r="B125" s="64" t="s">
        <v>84</v>
      </c>
      <c r="C125" s="13" t="s">
        <v>82</v>
      </c>
      <c r="D125" s="14">
        <v>100</v>
      </c>
      <c r="E125" s="15"/>
      <c r="F125" s="15">
        <f>D125*E125</f>
        <v>0</v>
      </c>
    </row>
    <row r="126" spans="1:6">
      <c r="A126" s="41"/>
      <c r="B126" s="64"/>
      <c r="C126" s="13"/>
      <c r="D126" s="14"/>
      <c r="E126" s="15"/>
      <c r="F126" s="15"/>
    </row>
    <row r="127" spans="1:6" ht="165.75">
      <c r="A127" s="41" t="s">
        <v>24</v>
      </c>
      <c r="B127" s="40" t="s">
        <v>85</v>
      </c>
      <c r="C127" s="13"/>
      <c r="D127" s="14"/>
      <c r="E127" s="15"/>
      <c r="F127" s="15"/>
    </row>
    <row r="128" spans="1:6">
      <c r="A128" s="41"/>
      <c r="B128" s="66" t="s">
        <v>78</v>
      </c>
      <c r="C128" s="13"/>
      <c r="D128" s="14"/>
      <c r="E128" s="15"/>
      <c r="F128" s="15"/>
    </row>
    <row r="129" spans="1:6" ht="14.25">
      <c r="A129" s="41"/>
      <c r="B129" s="67" t="s">
        <v>86</v>
      </c>
      <c r="C129" s="13" t="s">
        <v>82</v>
      </c>
      <c r="D129" s="14">
        <v>107</v>
      </c>
      <c r="E129" s="15"/>
      <c r="F129" s="15">
        <f>D129*E129</f>
        <v>0</v>
      </c>
    </row>
    <row r="130" spans="1:6">
      <c r="A130" s="41"/>
      <c r="B130" s="33"/>
      <c r="C130" s="13"/>
      <c r="D130" s="14"/>
      <c r="E130" s="15"/>
      <c r="F130" s="15"/>
    </row>
    <row r="131" spans="1:6" ht="127.5">
      <c r="A131" s="41" t="s">
        <v>26</v>
      </c>
      <c r="B131" s="33" t="s">
        <v>87</v>
      </c>
      <c r="C131" s="13"/>
      <c r="D131" s="14"/>
      <c r="E131" s="15"/>
      <c r="F131" s="15"/>
    </row>
    <row r="132" spans="1:6" ht="63.75">
      <c r="A132" s="41"/>
      <c r="B132" s="33" t="s">
        <v>88</v>
      </c>
      <c r="C132" s="13"/>
      <c r="D132" s="14"/>
      <c r="E132" s="15"/>
      <c r="F132" s="15"/>
    </row>
    <row r="133" spans="1:6" ht="63.75">
      <c r="A133" s="41"/>
      <c r="B133" s="33" t="s">
        <v>89</v>
      </c>
      <c r="C133" s="13"/>
      <c r="D133" s="14"/>
      <c r="E133" s="15"/>
      <c r="F133" s="15"/>
    </row>
    <row r="134" spans="1:6">
      <c r="A134" s="41"/>
      <c r="B134" s="33" t="s">
        <v>90</v>
      </c>
      <c r="C134" s="13"/>
      <c r="D134" s="14"/>
      <c r="E134" s="15"/>
      <c r="F134" s="15"/>
    </row>
    <row r="135" spans="1:6">
      <c r="A135" s="41"/>
      <c r="B135" s="33"/>
      <c r="C135" s="13"/>
      <c r="D135" s="14"/>
      <c r="E135" s="15"/>
      <c r="F135" s="15"/>
    </row>
    <row r="136" spans="1:6" ht="76.5">
      <c r="A136" s="41" t="s">
        <v>73</v>
      </c>
      <c r="B136" s="33" t="s">
        <v>91</v>
      </c>
      <c r="C136" s="13" t="s">
        <v>17</v>
      </c>
      <c r="D136" s="14">
        <v>116.5</v>
      </c>
      <c r="E136" s="15"/>
      <c r="F136" s="15">
        <f>D136*E136</f>
        <v>0</v>
      </c>
    </row>
    <row r="137" spans="1:6">
      <c r="A137" s="68"/>
      <c r="B137" s="69"/>
      <c r="C137" s="47"/>
      <c r="D137" s="48"/>
      <c r="E137" s="70"/>
      <c r="F137" s="70"/>
    </row>
    <row r="138" spans="1:6" ht="38.25">
      <c r="A138" s="41" t="s">
        <v>75</v>
      </c>
      <c r="B138" s="33" t="s">
        <v>92</v>
      </c>
      <c r="C138" s="13" t="s">
        <v>17</v>
      </c>
      <c r="D138" s="14">
        <v>116.5</v>
      </c>
      <c r="E138" s="15"/>
      <c r="F138" s="15">
        <f>D138*E138</f>
        <v>0</v>
      </c>
    </row>
    <row r="139" spans="1:6">
      <c r="A139" s="41"/>
      <c r="B139" s="33"/>
      <c r="C139" s="13"/>
      <c r="D139" s="14"/>
      <c r="E139" s="15"/>
      <c r="F139" s="15"/>
    </row>
    <row r="140" spans="1:6" ht="25.5">
      <c r="A140" s="41" t="s">
        <v>93</v>
      </c>
      <c r="B140" s="33" t="s">
        <v>94</v>
      </c>
      <c r="C140" s="13" t="s">
        <v>17</v>
      </c>
      <c r="D140" s="14">
        <v>85</v>
      </c>
      <c r="E140" s="15"/>
      <c r="F140" s="15">
        <f>D140*E140</f>
        <v>0</v>
      </c>
    </row>
    <row r="141" spans="1:6">
      <c r="A141" s="41"/>
      <c r="B141" s="33"/>
      <c r="C141" s="13"/>
      <c r="D141" s="14"/>
      <c r="E141" s="15"/>
      <c r="F141" s="15"/>
    </row>
    <row r="142" spans="1:6" ht="76.5">
      <c r="A142" s="71" t="s">
        <v>27</v>
      </c>
      <c r="B142" s="72" t="s">
        <v>95</v>
      </c>
      <c r="C142" s="13" t="s">
        <v>17</v>
      </c>
      <c r="D142" s="15">
        <v>631</v>
      </c>
      <c r="E142" s="73"/>
      <c r="F142" s="15">
        <f>D142*E142</f>
        <v>0</v>
      </c>
    </row>
    <row r="143" spans="1:6">
      <c r="A143" s="74"/>
      <c r="B143" s="72"/>
      <c r="C143" s="13"/>
      <c r="D143" s="15"/>
      <c r="E143" s="15"/>
      <c r="F143" s="15"/>
    </row>
    <row r="144" spans="1:6" ht="51">
      <c r="A144" s="71" t="s">
        <v>29</v>
      </c>
      <c r="B144" s="72" t="s">
        <v>96</v>
      </c>
      <c r="C144" s="13" t="s">
        <v>17</v>
      </c>
      <c r="D144" s="15">
        <v>631</v>
      </c>
      <c r="E144" s="73"/>
      <c r="F144" s="15">
        <f>D144*E144</f>
        <v>0</v>
      </c>
    </row>
    <row r="145" spans="1:6">
      <c r="A145" s="75"/>
      <c r="B145" s="40"/>
      <c r="C145" s="76"/>
      <c r="D145" s="14"/>
      <c r="E145" s="44"/>
      <c r="F145" s="15"/>
    </row>
    <row r="146" spans="1:6" ht="127.5">
      <c r="A146" s="77" t="s">
        <v>31</v>
      </c>
      <c r="B146" s="78" t="s">
        <v>97</v>
      </c>
      <c r="C146" s="79"/>
      <c r="D146" s="80"/>
      <c r="E146" s="81"/>
      <c r="F146" s="82"/>
    </row>
    <row r="147" spans="1:6">
      <c r="A147" s="77" t="s">
        <v>73</v>
      </c>
      <c r="B147" s="78" t="s">
        <v>98</v>
      </c>
      <c r="C147" s="79" t="s">
        <v>17</v>
      </c>
      <c r="D147" s="80">
        <v>631</v>
      </c>
      <c r="E147" s="81"/>
      <c r="F147" s="1272">
        <f>D147*E147</f>
        <v>0</v>
      </c>
    </row>
    <row r="148" spans="1:6">
      <c r="A148" s="77" t="s">
        <v>75</v>
      </c>
      <c r="B148" s="78" t="s">
        <v>99</v>
      </c>
      <c r="C148" s="79" t="s">
        <v>17</v>
      </c>
      <c r="D148" s="80">
        <v>85</v>
      </c>
      <c r="E148" s="81"/>
      <c r="F148" s="1272">
        <f>D148*E148</f>
        <v>0</v>
      </c>
    </row>
    <row r="149" spans="1:6">
      <c r="A149" s="83"/>
      <c r="B149" s="84"/>
      <c r="C149" s="13"/>
      <c r="D149" s="15"/>
      <c r="E149" s="15"/>
      <c r="F149" s="15"/>
    </row>
    <row r="150" spans="1:6" ht="127.5">
      <c r="A150" s="77" t="s">
        <v>34</v>
      </c>
      <c r="B150" s="78" t="s">
        <v>100</v>
      </c>
      <c r="C150" s="79" t="s">
        <v>21</v>
      </c>
      <c r="D150" s="80">
        <v>10</v>
      </c>
      <c r="E150" s="81"/>
      <c r="F150" s="1272">
        <f>D150*E150</f>
        <v>0</v>
      </c>
    </row>
    <row r="151" spans="1:6">
      <c r="A151" s="77"/>
      <c r="B151" s="78"/>
      <c r="C151" s="79"/>
      <c r="D151" s="80"/>
      <c r="E151" s="81"/>
      <c r="F151" s="82"/>
    </row>
    <row r="152" spans="1:6" ht="114.75">
      <c r="A152" s="77" t="s">
        <v>36</v>
      </c>
      <c r="B152" s="78" t="s">
        <v>101</v>
      </c>
      <c r="C152" s="79" t="s">
        <v>21</v>
      </c>
      <c r="D152" s="80">
        <v>10</v>
      </c>
      <c r="E152" s="81"/>
      <c r="F152" s="1272">
        <f>D152*E152</f>
        <v>0</v>
      </c>
    </row>
    <row r="153" spans="1:6">
      <c r="A153" s="77"/>
      <c r="B153" s="78"/>
      <c r="C153" s="79"/>
      <c r="D153" s="80"/>
      <c r="E153" s="81"/>
      <c r="F153" s="1272"/>
    </row>
    <row r="154" spans="1:6" ht="76.5">
      <c r="A154" s="77" t="s">
        <v>102</v>
      </c>
      <c r="B154" s="78" t="s">
        <v>103</v>
      </c>
      <c r="C154" s="79" t="s">
        <v>21</v>
      </c>
      <c r="D154" s="80">
        <v>8</v>
      </c>
      <c r="E154" s="81"/>
      <c r="F154" s="1272">
        <f>D154*E154</f>
        <v>0</v>
      </c>
    </row>
    <row r="155" spans="1:6">
      <c r="A155" s="77"/>
      <c r="B155" s="78"/>
      <c r="C155" s="79"/>
      <c r="D155" s="80"/>
      <c r="E155" s="81"/>
      <c r="F155" s="1272"/>
    </row>
    <row r="156" spans="1:6" ht="140.25">
      <c r="A156" s="77" t="s">
        <v>104</v>
      </c>
      <c r="B156" s="78" t="s">
        <v>105</v>
      </c>
      <c r="C156" s="79" t="s">
        <v>106</v>
      </c>
      <c r="D156" s="80">
        <v>120</v>
      </c>
      <c r="E156" s="81"/>
      <c r="F156" s="1272">
        <f>D156*E156</f>
        <v>0</v>
      </c>
    </row>
    <row r="157" spans="1:6">
      <c r="A157" s="83"/>
      <c r="B157" s="84"/>
      <c r="C157" s="13"/>
      <c r="D157" s="15"/>
      <c r="E157" s="15"/>
      <c r="F157" s="15"/>
    </row>
    <row r="158" spans="1:6" ht="51">
      <c r="A158" s="83" t="s">
        <v>107</v>
      </c>
      <c r="B158" s="64" t="s">
        <v>108</v>
      </c>
      <c r="C158" s="13" t="s">
        <v>17</v>
      </c>
      <c r="D158" s="15">
        <v>635</v>
      </c>
      <c r="E158" s="15"/>
      <c r="F158" s="15">
        <f>SUM(D158*E158)</f>
        <v>0</v>
      </c>
    </row>
    <row r="159" spans="1:6">
      <c r="A159" s="85"/>
      <c r="B159" s="50"/>
      <c r="C159" s="51"/>
      <c r="D159" s="52"/>
      <c r="E159" s="53"/>
      <c r="F159" s="53"/>
    </row>
    <row r="160" spans="1:6">
      <c r="A160" s="71"/>
      <c r="B160" s="42"/>
      <c r="C160" s="13"/>
      <c r="D160" s="14"/>
      <c r="E160" s="43"/>
      <c r="F160" s="44"/>
    </row>
    <row r="161" spans="1:6">
      <c r="A161" s="41" t="s">
        <v>70</v>
      </c>
      <c r="B161" s="1143" t="s">
        <v>109</v>
      </c>
      <c r="C161" s="1143"/>
      <c r="D161" s="1143"/>
      <c r="E161" s="1143"/>
      <c r="F161" s="44">
        <f>SUM(F109:F158)</f>
        <v>0</v>
      </c>
    </row>
    <row r="162" spans="1:6">
      <c r="A162" s="41"/>
      <c r="B162" s="42"/>
      <c r="C162" s="86"/>
      <c r="D162" s="54"/>
      <c r="E162" s="54"/>
      <c r="F162" s="44"/>
    </row>
    <row r="163" spans="1:6">
      <c r="A163" s="41"/>
      <c r="B163" s="42"/>
      <c r="C163" s="86"/>
      <c r="D163" s="54"/>
      <c r="E163" s="54"/>
      <c r="F163" s="44"/>
    </row>
    <row r="164" spans="1:6">
      <c r="A164" s="87" t="s">
        <v>110</v>
      </c>
      <c r="B164" s="56" t="s">
        <v>111</v>
      </c>
      <c r="C164" s="13"/>
      <c r="D164" s="14"/>
      <c r="E164" s="43"/>
      <c r="F164" s="44"/>
    </row>
    <row r="165" spans="1:6">
      <c r="A165" s="71"/>
      <c r="B165" s="42"/>
      <c r="C165" s="13"/>
      <c r="D165" s="14"/>
      <c r="E165" s="43"/>
      <c r="F165" s="44"/>
    </row>
    <row r="166" spans="1:6" ht="76.5">
      <c r="A166" s="71" t="s">
        <v>9</v>
      </c>
      <c r="B166" s="33" t="s">
        <v>112</v>
      </c>
      <c r="C166" s="13"/>
      <c r="D166" s="14"/>
      <c r="E166" s="15"/>
      <c r="F166" s="15"/>
    </row>
    <row r="167" spans="1:6">
      <c r="A167" s="71"/>
      <c r="B167" s="33"/>
      <c r="C167" s="13"/>
      <c r="D167" s="14"/>
      <c r="E167" s="15"/>
      <c r="F167" s="15"/>
    </row>
    <row r="168" spans="1:6">
      <c r="A168" s="71" t="s">
        <v>73</v>
      </c>
      <c r="B168" s="33" t="s">
        <v>113</v>
      </c>
      <c r="C168" s="13" t="s">
        <v>82</v>
      </c>
      <c r="D168" s="44">
        <v>150</v>
      </c>
      <c r="E168" s="15"/>
      <c r="F168" s="15">
        <f>D168*E168</f>
        <v>0</v>
      </c>
    </row>
    <row r="169" spans="1:6">
      <c r="A169" s="71"/>
      <c r="B169" s="33"/>
      <c r="C169" s="13"/>
      <c r="D169" s="14"/>
      <c r="E169" s="15"/>
      <c r="F169" s="15"/>
    </row>
    <row r="170" spans="1:6" ht="25.5">
      <c r="A170" s="71" t="s">
        <v>75</v>
      </c>
      <c r="B170" s="33" t="s">
        <v>114</v>
      </c>
      <c r="C170" s="13" t="s">
        <v>21</v>
      </c>
      <c r="D170" s="14">
        <v>50</v>
      </c>
      <c r="E170" s="15"/>
      <c r="F170" s="15">
        <f>D170*E170</f>
        <v>0</v>
      </c>
    </row>
    <row r="171" spans="1:6">
      <c r="A171" s="71"/>
      <c r="B171" s="33"/>
      <c r="C171" s="13"/>
      <c r="D171" s="14"/>
      <c r="E171" s="15"/>
      <c r="F171" s="15"/>
    </row>
    <row r="172" spans="1:6" ht="38.25">
      <c r="A172" s="71" t="s">
        <v>12</v>
      </c>
      <c r="B172" s="33" t="s">
        <v>115</v>
      </c>
      <c r="C172" s="13" t="s">
        <v>17</v>
      </c>
      <c r="D172" s="14">
        <v>10</v>
      </c>
      <c r="E172" s="15"/>
      <c r="F172" s="15">
        <f>D172*E172</f>
        <v>0</v>
      </c>
    </row>
    <row r="173" spans="1:6">
      <c r="A173" s="71"/>
      <c r="B173" s="33"/>
      <c r="C173" s="13"/>
      <c r="D173" s="14"/>
      <c r="E173" s="15"/>
      <c r="F173" s="15"/>
    </row>
    <row r="174" spans="1:6" ht="89.25">
      <c r="A174" s="71" t="s">
        <v>15</v>
      </c>
      <c r="B174" s="33" t="s">
        <v>116</v>
      </c>
      <c r="C174" s="13" t="s">
        <v>17</v>
      </c>
      <c r="D174" s="14">
        <v>450</v>
      </c>
      <c r="E174" s="14"/>
      <c r="F174" s="14">
        <f>D174*E174</f>
        <v>0</v>
      </c>
    </row>
    <row r="175" spans="1:6">
      <c r="A175" s="88"/>
      <c r="B175" s="89"/>
      <c r="C175" s="90"/>
      <c r="D175" s="91"/>
      <c r="E175" s="92"/>
      <c r="F175" s="91"/>
    </row>
    <row r="176" spans="1:6">
      <c r="A176" s="71"/>
      <c r="B176" s="33"/>
      <c r="C176" s="13"/>
      <c r="D176" s="14"/>
      <c r="E176" s="15"/>
      <c r="F176" s="15"/>
    </row>
    <row r="177" spans="1:6">
      <c r="A177" s="71" t="s">
        <v>110</v>
      </c>
      <c r="B177" s="42" t="s">
        <v>117</v>
      </c>
      <c r="C177" s="13"/>
      <c r="D177" s="14"/>
      <c r="E177" s="43"/>
      <c r="F177" s="44">
        <f>SUM(F165:F175)</f>
        <v>0</v>
      </c>
    </row>
    <row r="178" spans="1:6">
      <c r="A178" s="71"/>
      <c r="B178" s="33"/>
      <c r="C178" s="13"/>
      <c r="D178" s="14"/>
      <c r="E178" s="15"/>
      <c r="F178" s="15"/>
    </row>
    <row r="179" spans="1:6">
      <c r="A179" s="41"/>
      <c r="B179" s="42"/>
      <c r="C179" s="13"/>
      <c r="D179" s="14"/>
      <c r="E179" s="43"/>
      <c r="F179" s="44"/>
    </row>
    <row r="180" spans="1:6">
      <c r="A180" s="87" t="s">
        <v>118</v>
      </c>
      <c r="B180" s="1146" t="s">
        <v>119</v>
      </c>
      <c r="C180" s="1146"/>
      <c r="D180" s="1146"/>
      <c r="E180" s="1146"/>
      <c r="F180" s="93"/>
    </row>
    <row r="181" spans="1:6">
      <c r="A181" s="94"/>
      <c r="B181" s="95"/>
      <c r="C181" s="95"/>
      <c r="D181" s="95"/>
      <c r="E181" s="95"/>
      <c r="F181" s="93"/>
    </row>
    <row r="182" spans="1:6" ht="12.75" customHeight="1">
      <c r="A182" s="96" t="s">
        <v>9</v>
      </c>
      <c r="B182" s="97" t="s">
        <v>120</v>
      </c>
      <c r="C182" s="98"/>
      <c r="D182" s="99"/>
      <c r="E182" s="99"/>
      <c r="F182" s="99"/>
    </row>
    <row r="183" spans="1:6" ht="102">
      <c r="A183" s="96" t="s">
        <v>73</v>
      </c>
      <c r="B183" s="100" t="s">
        <v>121</v>
      </c>
      <c r="C183" s="98"/>
      <c r="D183" s="99"/>
      <c r="E183" s="99"/>
      <c r="F183" s="99"/>
    </row>
    <row r="184" spans="1:6" ht="63.75">
      <c r="A184" s="96"/>
      <c r="B184" s="100" t="s">
        <v>122</v>
      </c>
      <c r="C184" s="98"/>
      <c r="D184" s="99"/>
      <c r="E184" s="99"/>
      <c r="F184" s="99"/>
    </row>
    <row r="185" spans="1:6" ht="63.75">
      <c r="A185" s="96"/>
      <c r="B185" s="100" t="s">
        <v>123</v>
      </c>
      <c r="C185" s="98"/>
      <c r="D185" s="99"/>
      <c r="E185" s="99"/>
      <c r="F185" s="99"/>
    </row>
    <row r="186" spans="1:6" ht="102">
      <c r="A186" s="96"/>
      <c r="B186" s="100" t="s">
        <v>124</v>
      </c>
      <c r="C186" s="98"/>
      <c r="D186" s="99"/>
      <c r="E186" s="99"/>
      <c r="F186" s="99"/>
    </row>
    <row r="187" spans="1:6" ht="38.25">
      <c r="A187" s="96"/>
      <c r="B187" s="100" t="s">
        <v>125</v>
      </c>
      <c r="C187" s="98"/>
      <c r="D187" s="99"/>
      <c r="E187" s="99"/>
      <c r="F187" s="99"/>
    </row>
    <row r="188" spans="1:6" ht="38.25">
      <c r="A188" s="96"/>
      <c r="B188" s="100" t="s">
        <v>126</v>
      </c>
      <c r="C188" s="98"/>
      <c r="D188" s="99"/>
      <c r="E188" s="99"/>
      <c r="F188" s="101"/>
    </row>
    <row r="189" spans="1:6" ht="89.25">
      <c r="A189" s="96"/>
      <c r="B189" s="100" t="s">
        <v>127</v>
      </c>
      <c r="C189" s="98"/>
      <c r="D189" s="99"/>
      <c r="E189" s="99"/>
      <c r="F189" s="101"/>
    </row>
    <row r="190" spans="1:6" ht="127.5">
      <c r="A190" s="96"/>
      <c r="B190" s="100" t="s">
        <v>128</v>
      </c>
      <c r="C190" s="98"/>
      <c r="D190" s="99"/>
      <c r="E190" s="99"/>
      <c r="F190" s="101"/>
    </row>
    <row r="191" spans="1:6" ht="14.25">
      <c r="A191" s="96"/>
      <c r="B191" s="100" t="s">
        <v>129</v>
      </c>
      <c r="C191" s="99"/>
      <c r="D191" s="99"/>
      <c r="E191" s="99"/>
      <c r="F191" s="99"/>
    </row>
    <row r="192" spans="1:6" ht="14.25">
      <c r="A192" s="96"/>
      <c r="B192" s="100" t="s">
        <v>130</v>
      </c>
      <c r="C192" s="98"/>
      <c r="D192" s="99"/>
      <c r="E192" s="99"/>
      <c r="F192" s="99"/>
    </row>
    <row r="193" spans="1:6" ht="14.25">
      <c r="A193" s="96"/>
      <c r="B193" s="100" t="s">
        <v>131</v>
      </c>
      <c r="C193" s="98"/>
      <c r="D193" s="99"/>
      <c r="E193" s="99"/>
      <c r="F193" s="99"/>
    </row>
    <row r="194" spans="1:6" ht="51">
      <c r="A194" s="96"/>
      <c r="B194" s="100" t="s">
        <v>132</v>
      </c>
      <c r="C194" s="98"/>
      <c r="D194" s="99"/>
      <c r="E194" s="99"/>
      <c r="F194" s="99"/>
    </row>
    <row r="195" spans="1:6" ht="14.25">
      <c r="A195" s="96"/>
      <c r="B195" s="100" t="s">
        <v>133</v>
      </c>
      <c r="C195" s="98"/>
      <c r="D195" s="99"/>
      <c r="E195" s="99"/>
      <c r="F195" s="99"/>
    </row>
    <row r="196" spans="1:6">
      <c r="A196" s="96"/>
      <c r="B196" s="102" t="s">
        <v>134</v>
      </c>
      <c r="C196" s="103" t="s">
        <v>135</v>
      </c>
      <c r="D196" s="104">
        <v>185</v>
      </c>
      <c r="E196" s="105"/>
      <c r="F196" s="14">
        <f>D196*E196</f>
        <v>0</v>
      </c>
    </row>
    <row r="197" spans="1:6">
      <c r="A197" s="68"/>
      <c r="B197" s="106"/>
      <c r="C197" s="47"/>
      <c r="D197" s="48"/>
      <c r="E197" s="93"/>
      <c r="F197" s="93"/>
    </row>
    <row r="198" spans="1:6">
      <c r="A198" s="107"/>
      <c r="B198" s="108"/>
      <c r="C198" s="109"/>
      <c r="D198" s="110"/>
      <c r="E198" s="109"/>
      <c r="F198" s="93"/>
    </row>
    <row r="199" spans="1:6">
      <c r="A199" s="71" t="s">
        <v>12</v>
      </c>
      <c r="B199" s="33" t="s">
        <v>136</v>
      </c>
      <c r="C199" s="13"/>
      <c r="D199" s="14"/>
      <c r="E199" s="43"/>
      <c r="F199" s="110"/>
    </row>
    <row r="200" spans="1:6" ht="76.5">
      <c r="A200" s="41"/>
      <c r="B200" s="111" t="s">
        <v>137</v>
      </c>
      <c r="C200" s="13"/>
      <c r="D200" s="14"/>
      <c r="E200" s="73"/>
      <c r="F200" s="93"/>
    </row>
    <row r="201" spans="1:6" ht="89.25">
      <c r="A201" s="41"/>
      <c r="B201" s="111" t="s">
        <v>138</v>
      </c>
      <c r="C201" s="4"/>
      <c r="D201" s="4"/>
      <c r="E201" s="4"/>
      <c r="F201" s="112"/>
    </row>
    <row r="202" spans="1:6">
      <c r="A202" s="41"/>
      <c r="B202" s="111" t="s">
        <v>139</v>
      </c>
      <c r="C202" s="13" t="s">
        <v>17</v>
      </c>
      <c r="D202" s="14">
        <v>9.5</v>
      </c>
      <c r="E202" s="73"/>
      <c r="F202" s="93">
        <f>D202*E202</f>
        <v>0</v>
      </c>
    </row>
    <row r="203" spans="1:6">
      <c r="A203" s="68"/>
      <c r="B203" s="106"/>
      <c r="C203" s="47"/>
      <c r="D203" s="48"/>
      <c r="E203" s="93"/>
      <c r="F203" s="93"/>
    </row>
    <row r="204" spans="1:6" ht="204">
      <c r="A204" s="39" t="s">
        <v>15</v>
      </c>
      <c r="B204" s="113" t="s">
        <v>140</v>
      </c>
      <c r="C204" s="76"/>
      <c r="D204" s="14"/>
      <c r="E204" s="44"/>
      <c r="F204" s="93"/>
    </row>
    <row r="205" spans="1:6">
      <c r="A205" s="39"/>
      <c r="B205" s="42" t="s">
        <v>141</v>
      </c>
      <c r="C205" s="76" t="s">
        <v>17</v>
      </c>
      <c r="D205" s="14">
        <v>185</v>
      </c>
      <c r="E205" s="14"/>
      <c r="F205" s="48">
        <f>D205*E205</f>
        <v>0</v>
      </c>
    </row>
    <row r="206" spans="1:6">
      <c r="A206" s="68"/>
      <c r="B206" s="114"/>
      <c r="C206" s="47"/>
      <c r="D206" s="48"/>
      <c r="E206" s="48"/>
      <c r="F206" s="48"/>
    </row>
    <row r="207" spans="1:6" ht="140.25">
      <c r="A207" s="41" t="s">
        <v>18</v>
      </c>
      <c r="B207" s="111" t="s">
        <v>142</v>
      </c>
      <c r="C207" s="47"/>
      <c r="D207" s="48"/>
      <c r="E207" s="93"/>
      <c r="F207" s="93"/>
    </row>
    <row r="208" spans="1:6" ht="63.75">
      <c r="A208" s="68"/>
      <c r="B208" s="111" t="s">
        <v>143</v>
      </c>
      <c r="C208" s="76" t="s">
        <v>17</v>
      </c>
      <c r="D208" s="14">
        <v>310</v>
      </c>
      <c r="E208" s="44"/>
      <c r="F208" s="93">
        <f>D208*E208</f>
        <v>0</v>
      </c>
    </row>
    <row r="209" spans="1:6">
      <c r="A209" s="107"/>
      <c r="B209" s="108"/>
      <c r="C209" s="115"/>
      <c r="D209" s="115"/>
      <c r="E209" s="115"/>
      <c r="F209" s="93"/>
    </row>
    <row r="210" spans="1:6">
      <c r="A210" s="75" t="s">
        <v>24</v>
      </c>
      <c r="B210" s="42" t="s">
        <v>144</v>
      </c>
      <c r="C210" s="76"/>
      <c r="D210" s="14"/>
      <c r="E210" s="43"/>
      <c r="F210" s="93"/>
    </row>
    <row r="211" spans="1:6" ht="204">
      <c r="A211" s="75"/>
      <c r="B211" s="42" t="s">
        <v>145</v>
      </c>
      <c r="C211" s="116"/>
      <c r="D211" s="116"/>
      <c r="E211" s="116"/>
      <c r="F211" s="93"/>
    </row>
    <row r="212" spans="1:6">
      <c r="A212" s="39" t="s">
        <v>73</v>
      </c>
      <c r="B212" s="42" t="s">
        <v>146</v>
      </c>
      <c r="C212" s="76" t="s">
        <v>17</v>
      </c>
      <c r="D212" s="14">
        <v>150</v>
      </c>
      <c r="E212" s="14"/>
      <c r="F212" s="48">
        <f>D212*E212</f>
        <v>0</v>
      </c>
    </row>
    <row r="213" spans="1:6">
      <c r="A213" s="39" t="s">
        <v>75</v>
      </c>
      <c r="B213" s="42" t="s">
        <v>147</v>
      </c>
      <c r="C213" s="76" t="s">
        <v>17</v>
      </c>
      <c r="D213" s="14">
        <v>310</v>
      </c>
      <c r="E213" s="14"/>
      <c r="F213" s="48">
        <f>D213*E213</f>
        <v>0</v>
      </c>
    </row>
    <row r="214" spans="1:6">
      <c r="A214" s="107"/>
      <c r="B214" s="117"/>
      <c r="C214" s="115"/>
      <c r="D214" s="115"/>
      <c r="E214" s="115"/>
      <c r="F214" s="93"/>
    </row>
    <row r="215" spans="1:6">
      <c r="A215" s="85"/>
      <c r="B215" s="118"/>
      <c r="C215" s="51"/>
      <c r="D215" s="52"/>
      <c r="E215" s="52"/>
      <c r="F215" s="52"/>
    </row>
    <row r="216" spans="1:6">
      <c r="A216" s="41"/>
      <c r="B216" s="42"/>
      <c r="C216" s="4"/>
      <c r="D216" s="4"/>
      <c r="E216" s="4"/>
      <c r="F216" s="4"/>
    </row>
    <row r="217" spans="1:6">
      <c r="A217" s="71" t="s">
        <v>118</v>
      </c>
      <c r="B217" s="1147" t="s">
        <v>148</v>
      </c>
      <c r="C217" s="1147"/>
      <c r="D217" s="1147"/>
      <c r="E217" s="65"/>
      <c r="F217" s="73">
        <f>SUM(F181:F214)</f>
        <v>0</v>
      </c>
    </row>
    <row r="218" spans="1:6">
      <c r="A218" s="71"/>
      <c r="B218" s="120"/>
      <c r="C218" s="121"/>
      <c r="D218" s="121"/>
      <c r="E218" s="121"/>
      <c r="F218" s="73"/>
    </row>
    <row r="219" spans="1:6">
      <c r="A219" s="71"/>
      <c r="B219" s="120"/>
      <c r="C219" s="121"/>
      <c r="D219" s="121"/>
      <c r="E219" s="121"/>
      <c r="F219" s="73"/>
    </row>
    <row r="220" spans="1:6">
      <c r="A220" s="87" t="s">
        <v>149</v>
      </c>
      <c r="B220" s="1148" t="s">
        <v>150</v>
      </c>
      <c r="C220" s="1148"/>
      <c r="D220" s="1148"/>
      <c r="E220" s="1148"/>
      <c r="F220" s="15"/>
    </row>
    <row r="221" spans="1:6">
      <c r="A221" s="87"/>
      <c r="B221" s="123"/>
      <c r="C221" s="122"/>
      <c r="D221" s="122"/>
      <c r="E221" s="122"/>
      <c r="F221" s="15"/>
    </row>
    <row r="222" spans="1:6" ht="63.75">
      <c r="A222" s="87"/>
      <c r="B222" s="64" t="s">
        <v>151</v>
      </c>
      <c r="C222" s="122"/>
      <c r="D222" s="122"/>
      <c r="E222" s="122"/>
      <c r="F222" s="15"/>
    </row>
    <row r="223" spans="1:6">
      <c r="A223" s="71"/>
      <c r="B223" s="124"/>
      <c r="C223" s="125"/>
      <c r="D223" s="125"/>
      <c r="E223" s="125"/>
      <c r="F223" s="15"/>
    </row>
    <row r="224" spans="1:6" ht="318.75">
      <c r="A224" s="71" t="s">
        <v>9</v>
      </c>
      <c r="B224" s="64" t="s">
        <v>152</v>
      </c>
      <c r="C224" s="13" t="s">
        <v>17</v>
      </c>
      <c r="D224" s="14">
        <v>350</v>
      </c>
      <c r="E224" s="15"/>
      <c r="F224" s="15">
        <f>D224*E224</f>
        <v>0</v>
      </c>
    </row>
    <row r="225" spans="1:6">
      <c r="A225" s="71"/>
      <c r="B225" s="124"/>
      <c r="C225" s="125"/>
      <c r="D225" s="125"/>
      <c r="E225" s="125"/>
      <c r="F225" s="15"/>
    </row>
    <row r="226" spans="1:6" ht="216.75">
      <c r="A226" s="126" t="s">
        <v>12</v>
      </c>
      <c r="B226" s="64" t="s">
        <v>153</v>
      </c>
      <c r="C226" s="127" t="s">
        <v>17</v>
      </c>
      <c r="D226" s="128">
        <v>250</v>
      </c>
      <c r="E226" s="128"/>
      <c r="F226" s="15">
        <f>D226*E226</f>
        <v>0</v>
      </c>
    </row>
    <row r="227" spans="1:6">
      <c r="A227" s="129"/>
      <c r="B227" s="130"/>
      <c r="C227" s="131"/>
      <c r="D227" s="132"/>
      <c r="E227" s="132"/>
      <c r="F227" s="70"/>
    </row>
    <row r="228" spans="1:6" ht="216.75">
      <c r="A228" s="126" t="s">
        <v>15</v>
      </c>
      <c r="B228" s="64" t="s">
        <v>154</v>
      </c>
      <c r="C228" s="127" t="s">
        <v>17</v>
      </c>
      <c r="D228" s="128">
        <v>25</v>
      </c>
      <c r="E228" s="128"/>
      <c r="F228" s="15">
        <f>D228*E228</f>
        <v>0</v>
      </c>
    </row>
    <row r="229" spans="1:6">
      <c r="A229" s="133"/>
      <c r="B229" s="134"/>
      <c r="C229" s="135"/>
      <c r="D229" s="136"/>
      <c r="E229" s="136"/>
      <c r="F229" s="53"/>
    </row>
    <row r="230" spans="1:6">
      <c r="A230" s="71"/>
      <c r="B230" s="32"/>
      <c r="C230" s="71"/>
      <c r="D230" s="137"/>
      <c r="E230" s="138"/>
      <c r="F230" s="138"/>
    </row>
    <row r="231" spans="1:6">
      <c r="A231" s="71" t="s">
        <v>149</v>
      </c>
      <c r="B231" s="1149" t="s">
        <v>155</v>
      </c>
      <c r="C231" s="1149"/>
      <c r="D231" s="1149"/>
      <c r="E231" s="1149"/>
      <c r="F231" s="15">
        <f>SUM(F222:F229)</f>
        <v>0</v>
      </c>
    </row>
    <row r="232" spans="1:6">
      <c r="A232" s="71"/>
      <c r="B232" s="84"/>
      <c r="C232" s="127"/>
      <c r="D232" s="14"/>
      <c r="E232" s="15"/>
      <c r="F232" s="15"/>
    </row>
    <row r="233" spans="1:6">
      <c r="A233" s="71"/>
      <c r="B233" s="84"/>
      <c r="C233" s="127"/>
      <c r="D233" s="14"/>
      <c r="E233" s="15"/>
      <c r="F233" s="15"/>
    </row>
    <row r="234" spans="1:6">
      <c r="A234" s="87" t="s">
        <v>156</v>
      </c>
      <c r="B234" s="140" t="s">
        <v>157</v>
      </c>
      <c r="C234" s="127"/>
      <c r="D234" s="14"/>
      <c r="E234" s="15"/>
      <c r="F234" s="15"/>
    </row>
    <row r="235" spans="1:6">
      <c r="A235" s="71"/>
      <c r="B235" s="84"/>
      <c r="C235" s="127"/>
      <c r="D235" s="14"/>
      <c r="E235" s="15"/>
      <c r="F235" s="15"/>
    </row>
    <row r="236" spans="1:6" ht="114.75">
      <c r="A236" s="41" t="s">
        <v>9</v>
      </c>
      <c r="B236" s="33" t="s">
        <v>158</v>
      </c>
      <c r="C236" s="13"/>
      <c r="D236" s="14"/>
      <c r="E236" s="15"/>
      <c r="F236" s="15"/>
    </row>
    <row r="237" spans="1:6">
      <c r="A237" s="41"/>
      <c r="B237" s="33"/>
      <c r="C237" s="13"/>
      <c r="D237" s="14"/>
      <c r="E237" s="15"/>
      <c r="F237" s="15"/>
    </row>
    <row r="238" spans="1:6">
      <c r="A238" s="41" t="s">
        <v>73</v>
      </c>
      <c r="B238" s="42" t="s">
        <v>159</v>
      </c>
      <c r="C238" s="13" t="s">
        <v>17</v>
      </c>
      <c r="D238" s="14">
        <v>350</v>
      </c>
      <c r="E238" s="14"/>
      <c r="F238" s="14">
        <f>D238*E238</f>
        <v>0</v>
      </c>
    </row>
    <row r="239" spans="1:6">
      <c r="A239" s="41" t="s">
        <v>75</v>
      </c>
      <c r="B239" s="42" t="s">
        <v>160</v>
      </c>
      <c r="C239" s="13" t="s">
        <v>17</v>
      </c>
      <c r="D239" s="14">
        <v>550</v>
      </c>
      <c r="E239" s="14"/>
      <c r="F239" s="14">
        <f>D239*E239</f>
        <v>0</v>
      </c>
    </row>
    <row r="240" spans="1:6">
      <c r="A240" s="41" t="s">
        <v>93</v>
      </c>
      <c r="B240" s="42" t="s">
        <v>161</v>
      </c>
      <c r="C240" s="13" t="s">
        <v>17</v>
      </c>
      <c r="D240" s="14">
        <v>450</v>
      </c>
      <c r="E240" s="14"/>
      <c r="F240" s="14">
        <f>D240*E240</f>
        <v>0</v>
      </c>
    </row>
    <row r="241" spans="1:6">
      <c r="A241" s="41"/>
      <c r="B241" s="42"/>
      <c r="C241" s="13"/>
      <c r="D241" s="14"/>
      <c r="E241" s="14"/>
      <c r="F241" s="14"/>
    </row>
    <row r="242" spans="1:6" ht="51">
      <c r="A242" s="41" t="s">
        <v>12</v>
      </c>
      <c r="B242" s="33" t="s">
        <v>162</v>
      </c>
      <c r="C242" s="13"/>
      <c r="D242" s="14"/>
      <c r="E242" s="15"/>
      <c r="F242" s="15"/>
    </row>
    <row r="243" spans="1:6">
      <c r="A243" s="41"/>
      <c r="B243" s="33"/>
      <c r="C243" s="13"/>
      <c r="D243" s="14"/>
      <c r="E243" s="15"/>
      <c r="F243" s="15"/>
    </row>
    <row r="244" spans="1:6">
      <c r="A244" s="41" t="s">
        <v>73</v>
      </c>
      <c r="B244" s="42" t="s">
        <v>159</v>
      </c>
      <c r="C244" s="13" t="s">
        <v>17</v>
      </c>
      <c r="D244" s="14">
        <v>312.8</v>
      </c>
      <c r="E244" s="14"/>
      <c r="F244" s="14">
        <f>D244*E244</f>
        <v>0</v>
      </c>
    </row>
    <row r="245" spans="1:6">
      <c r="A245" s="41" t="s">
        <v>75</v>
      </c>
      <c r="B245" s="42" t="s">
        <v>160</v>
      </c>
      <c r="C245" s="13" t="s">
        <v>17</v>
      </c>
      <c r="D245" s="14">
        <v>550</v>
      </c>
      <c r="E245" s="14"/>
      <c r="F245" s="14">
        <f>D245*E245</f>
        <v>0</v>
      </c>
    </row>
    <row r="246" spans="1:6">
      <c r="A246" s="41" t="s">
        <v>93</v>
      </c>
      <c r="B246" s="42" t="s">
        <v>161</v>
      </c>
      <c r="C246" s="13" t="s">
        <v>17</v>
      </c>
      <c r="D246" s="14">
        <v>450</v>
      </c>
      <c r="E246" s="14"/>
      <c r="F246" s="14">
        <f>D246*E246</f>
        <v>0</v>
      </c>
    </row>
    <row r="247" spans="1:6">
      <c r="A247" s="41"/>
      <c r="B247" s="42"/>
      <c r="C247" s="13"/>
      <c r="D247" s="14"/>
      <c r="E247" s="14"/>
      <c r="F247" s="14"/>
    </row>
    <row r="248" spans="1:6">
      <c r="A248" s="71"/>
      <c r="B248" s="141" t="s">
        <v>163</v>
      </c>
      <c r="C248" s="127"/>
      <c r="D248" s="14"/>
      <c r="E248" s="15"/>
      <c r="F248" s="15"/>
    </row>
    <row r="249" spans="1:6" ht="165.75">
      <c r="A249" s="142" t="s">
        <v>15</v>
      </c>
      <c r="B249" s="143" t="s">
        <v>164</v>
      </c>
      <c r="C249" s="144"/>
      <c r="D249" s="145"/>
      <c r="E249" s="146"/>
      <c r="F249" s="144"/>
    </row>
    <row r="250" spans="1:6" ht="76.5">
      <c r="A250" s="147"/>
      <c r="B250" s="64" t="s">
        <v>165</v>
      </c>
      <c r="C250" s="145"/>
      <c r="D250" s="145"/>
      <c r="E250" s="148"/>
      <c r="F250" s="144"/>
    </row>
    <row r="251" spans="1:6">
      <c r="A251" s="147"/>
      <c r="B251" s="64" t="s">
        <v>166</v>
      </c>
      <c r="C251" s="145"/>
      <c r="D251" s="145"/>
      <c r="E251" s="148"/>
      <c r="F251" s="144"/>
    </row>
    <row r="252" spans="1:6" ht="51">
      <c r="A252" s="147"/>
      <c r="B252" s="64" t="s">
        <v>167</v>
      </c>
      <c r="C252" s="145"/>
      <c r="D252" s="145"/>
      <c r="E252" s="148"/>
      <c r="F252" s="144"/>
    </row>
    <row r="253" spans="1:6" ht="25.5">
      <c r="A253" s="147"/>
      <c r="B253" s="64" t="s">
        <v>168</v>
      </c>
      <c r="C253" s="145"/>
      <c r="D253" s="145"/>
      <c r="E253" s="148"/>
      <c r="F253" s="144"/>
    </row>
    <row r="254" spans="1:6" ht="25.5">
      <c r="A254" s="147"/>
      <c r="B254" s="64" t="s">
        <v>169</v>
      </c>
      <c r="C254" s="145"/>
      <c r="D254" s="145"/>
      <c r="E254" s="148"/>
      <c r="F254" s="144"/>
    </row>
    <row r="255" spans="1:6" ht="25.5">
      <c r="A255" s="147"/>
      <c r="B255" s="64" t="s">
        <v>170</v>
      </c>
      <c r="C255" s="145"/>
      <c r="D255" s="145"/>
      <c r="E255" s="148"/>
      <c r="F255" s="144"/>
    </row>
    <row r="256" spans="1:6" ht="51">
      <c r="A256" s="147"/>
      <c r="B256" s="64" t="s">
        <v>171</v>
      </c>
      <c r="C256" s="145"/>
      <c r="D256" s="145"/>
      <c r="E256" s="148"/>
      <c r="F256" s="144"/>
    </row>
    <row r="257" spans="1:6" ht="38.25">
      <c r="A257" s="147"/>
      <c r="B257" s="64" t="s">
        <v>172</v>
      </c>
      <c r="C257" s="145"/>
      <c r="D257" s="145"/>
      <c r="E257" s="148"/>
      <c r="F257" s="144"/>
    </row>
    <row r="258" spans="1:6">
      <c r="A258" s="147"/>
      <c r="B258" s="64" t="s">
        <v>173</v>
      </c>
      <c r="C258" s="145"/>
      <c r="D258" s="145"/>
      <c r="E258" s="148"/>
      <c r="F258" s="144"/>
    </row>
    <row r="259" spans="1:6" ht="25.5">
      <c r="A259" s="147" t="s">
        <v>174</v>
      </c>
      <c r="B259" s="64" t="s">
        <v>175</v>
      </c>
      <c r="C259" s="145"/>
      <c r="D259" s="145"/>
      <c r="E259" s="148"/>
      <c r="F259" s="144"/>
    </row>
    <row r="260" spans="1:6">
      <c r="A260" s="147"/>
      <c r="B260" s="64"/>
      <c r="C260" s="145"/>
      <c r="D260" s="145"/>
      <c r="E260" s="148"/>
      <c r="F260" s="144"/>
    </row>
    <row r="261" spans="1:6">
      <c r="A261" s="147"/>
      <c r="B261" s="64" t="s">
        <v>176</v>
      </c>
      <c r="C261" s="13" t="s">
        <v>17</v>
      </c>
      <c r="D261" s="14">
        <v>380</v>
      </c>
      <c r="E261" s="14"/>
      <c r="F261" s="14">
        <f>D261*E261</f>
        <v>0</v>
      </c>
    </row>
    <row r="262" spans="1:6">
      <c r="A262" s="71"/>
      <c r="B262" s="84"/>
      <c r="C262" s="13"/>
      <c r="D262" s="14"/>
      <c r="E262" s="14"/>
      <c r="F262" s="14"/>
    </row>
    <row r="263" spans="1:6" ht="102">
      <c r="A263" s="85" t="s">
        <v>18</v>
      </c>
      <c r="B263" s="149" t="s">
        <v>177</v>
      </c>
      <c r="C263" s="51" t="s">
        <v>17</v>
      </c>
      <c r="D263" s="52">
        <v>630.52</v>
      </c>
      <c r="E263" s="53"/>
      <c r="F263" s="53">
        <f>D263*E263</f>
        <v>0</v>
      </c>
    </row>
    <row r="264" spans="1:6">
      <c r="A264" s="71"/>
      <c r="B264" s="84"/>
      <c r="C264" s="127"/>
      <c r="D264" s="14"/>
      <c r="E264" s="15"/>
      <c r="F264" s="15"/>
    </row>
    <row r="265" spans="1:6">
      <c r="A265" s="71" t="s">
        <v>156</v>
      </c>
      <c r="B265" s="84" t="s">
        <v>178</v>
      </c>
      <c r="C265" s="127"/>
      <c r="D265" s="15"/>
      <c r="E265" s="15"/>
      <c r="F265" s="15">
        <f>SUM(F236:F264)</f>
        <v>0</v>
      </c>
    </row>
    <row r="266" spans="1:6">
      <c r="A266" s="71"/>
      <c r="B266" s="84"/>
      <c r="C266" s="127"/>
      <c r="D266" s="14"/>
      <c r="E266" s="15"/>
      <c r="F266" s="15"/>
    </row>
    <row r="267" spans="1:6">
      <c r="A267" s="71"/>
      <c r="B267" s="84"/>
      <c r="C267" s="127"/>
      <c r="D267" s="14"/>
      <c r="E267" s="15"/>
      <c r="F267" s="15"/>
    </row>
    <row r="268" spans="1:6">
      <c r="A268" s="11" t="s">
        <v>179</v>
      </c>
      <c r="B268" s="1145" t="s">
        <v>180</v>
      </c>
      <c r="C268" s="1145"/>
      <c r="D268" s="1145"/>
      <c r="E268" s="1145"/>
      <c r="F268" s="44"/>
    </row>
    <row r="269" spans="1:6">
      <c r="A269" s="11"/>
      <c r="B269" s="56"/>
      <c r="C269" s="150"/>
      <c r="D269" s="151"/>
      <c r="E269" s="43"/>
      <c r="F269" s="44"/>
    </row>
    <row r="270" spans="1:6">
      <c r="A270" s="71"/>
      <c r="B270" s="141" t="s">
        <v>163</v>
      </c>
      <c r="C270" s="127"/>
      <c r="D270" s="14"/>
      <c r="E270" s="15"/>
      <c r="F270" s="15"/>
    </row>
    <row r="271" spans="1:6" ht="165.75">
      <c r="A271" s="142" t="s">
        <v>9</v>
      </c>
      <c r="B271" s="143" t="s">
        <v>181</v>
      </c>
      <c r="C271" s="144"/>
      <c r="D271" s="145"/>
      <c r="E271" s="146"/>
      <c r="F271" s="144"/>
    </row>
    <row r="272" spans="1:6" ht="76.5">
      <c r="A272" s="147"/>
      <c r="B272" s="64" t="s">
        <v>165</v>
      </c>
      <c r="C272" s="145"/>
      <c r="D272" s="145"/>
      <c r="E272" s="148"/>
      <c r="F272" s="144"/>
    </row>
    <row r="273" spans="1:6">
      <c r="A273" s="147"/>
      <c r="B273" s="64" t="s">
        <v>166</v>
      </c>
      <c r="C273" s="145"/>
      <c r="D273" s="145"/>
      <c r="E273" s="148"/>
      <c r="F273" s="144"/>
    </row>
    <row r="274" spans="1:6" ht="51">
      <c r="A274" s="147"/>
      <c r="B274" s="64" t="s">
        <v>167</v>
      </c>
      <c r="C274" s="145"/>
      <c r="D274" s="145"/>
      <c r="E274" s="148"/>
      <c r="F274" s="144"/>
    </row>
    <row r="275" spans="1:6" ht="25.5">
      <c r="A275" s="147"/>
      <c r="B275" s="64" t="s">
        <v>168</v>
      </c>
      <c r="C275" s="145"/>
      <c r="D275" s="145"/>
      <c r="E275" s="148"/>
      <c r="F275" s="144"/>
    </row>
    <row r="276" spans="1:6" ht="25.5">
      <c r="A276" s="147"/>
      <c r="B276" s="64" t="s">
        <v>169</v>
      </c>
      <c r="C276" s="145"/>
      <c r="D276" s="145"/>
      <c r="E276" s="148"/>
      <c r="F276" s="144"/>
    </row>
    <row r="277" spans="1:6" ht="25.5">
      <c r="A277" s="147"/>
      <c r="B277" s="64" t="s">
        <v>170</v>
      </c>
      <c r="C277" s="145"/>
      <c r="D277" s="145"/>
      <c r="E277" s="148"/>
      <c r="F277" s="144"/>
    </row>
    <row r="278" spans="1:6" ht="51">
      <c r="A278" s="147"/>
      <c r="B278" s="64" t="s">
        <v>171</v>
      </c>
      <c r="C278" s="145"/>
      <c r="D278" s="145"/>
      <c r="E278" s="148"/>
      <c r="F278" s="144"/>
    </row>
    <row r="279" spans="1:6" ht="38.25">
      <c r="A279" s="147"/>
      <c r="B279" s="64" t="s">
        <v>172</v>
      </c>
      <c r="C279" s="145"/>
      <c r="D279" s="145"/>
      <c r="E279" s="148"/>
      <c r="F279" s="144"/>
    </row>
    <row r="280" spans="1:6">
      <c r="A280" s="147"/>
      <c r="B280" s="64" t="s">
        <v>173</v>
      </c>
      <c r="C280" s="145"/>
      <c r="D280" s="145"/>
      <c r="E280" s="148"/>
      <c r="F280" s="144"/>
    </row>
    <row r="281" spans="1:6" ht="25.5">
      <c r="A281" s="147" t="s">
        <v>174</v>
      </c>
      <c r="B281" s="64" t="s">
        <v>182</v>
      </c>
      <c r="C281" s="145"/>
      <c r="D281" s="145"/>
      <c r="E281" s="148"/>
      <c r="F281" s="144"/>
    </row>
    <row r="282" spans="1:6">
      <c r="A282" s="152"/>
      <c r="B282" s="64" t="s">
        <v>183</v>
      </c>
      <c r="C282" s="13" t="s">
        <v>17</v>
      </c>
      <c r="D282" s="14">
        <v>48.5</v>
      </c>
      <c r="E282" s="14"/>
      <c r="F282" s="14">
        <f>D282*E282</f>
        <v>0</v>
      </c>
    </row>
    <row r="283" spans="1:6">
      <c r="A283" s="11"/>
      <c r="B283" s="56"/>
      <c r="C283" s="150"/>
      <c r="D283" s="151"/>
      <c r="E283" s="43"/>
      <c r="F283" s="44"/>
    </row>
    <row r="284" spans="1:6">
      <c r="A284" s="153"/>
      <c r="B284" s="154" t="s">
        <v>184</v>
      </c>
      <c r="C284" s="155"/>
      <c r="D284" s="156"/>
      <c r="E284" s="156"/>
      <c r="F284" s="157"/>
    </row>
    <row r="285" spans="1:6" ht="51">
      <c r="A285" s="153" t="s">
        <v>12</v>
      </c>
      <c r="B285" s="154" t="s">
        <v>185</v>
      </c>
      <c r="C285" s="155"/>
      <c r="D285" s="156"/>
      <c r="E285" s="156"/>
      <c r="F285" s="157"/>
    </row>
    <row r="286" spans="1:6" ht="102">
      <c r="A286" s="153"/>
      <c r="B286" s="154" t="s">
        <v>186</v>
      </c>
      <c r="C286" s="155"/>
      <c r="D286" s="156"/>
      <c r="E286" s="156"/>
      <c r="F286" s="158" t="s">
        <v>45</v>
      </c>
    </row>
    <row r="287" spans="1:6" ht="127.5">
      <c r="A287" s="11"/>
      <c r="B287" s="33" t="s">
        <v>187</v>
      </c>
      <c r="C287" s="150"/>
      <c r="D287" s="151"/>
      <c r="E287" s="43"/>
      <c r="F287" s="44"/>
    </row>
    <row r="288" spans="1:6">
      <c r="A288" s="152" t="s">
        <v>73</v>
      </c>
      <c r="B288" s="64" t="s">
        <v>188</v>
      </c>
      <c r="C288" s="13" t="s">
        <v>17</v>
      </c>
      <c r="D288" s="14">
        <v>265</v>
      </c>
      <c r="E288" s="14"/>
      <c r="F288" s="14">
        <f>D288*E288</f>
        <v>0</v>
      </c>
    </row>
    <row r="289" spans="1:6">
      <c r="A289" s="11"/>
      <c r="B289" s="56"/>
      <c r="C289" s="150"/>
      <c r="D289" s="151"/>
      <c r="E289" s="43"/>
      <c r="F289" s="44"/>
    </row>
    <row r="290" spans="1:6" ht="89.25">
      <c r="A290" s="71" t="s">
        <v>15</v>
      </c>
      <c r="B290" s="33" t="s">
        <v>189</v>
      </c>
      <c r="C290" s="76"/>
      <c r="D290" s="14"/>
      <c r="E290" s="44"/>
      <c r="F290" s="15"/>
    </row>
    <row r="291" spans="1:6">
      <c r="A291" s="71"/>
      <c r="B291" s="42" t="s">
        <v>190</v>
      </c>
      <c r="C291" s="76" t="s">
        <v>21</v>
      </c>
      <c r="D291" s="14">
        <v>2</v>
      </c>
      <c r="E291" s="44"/>
      <c r="F291" s="15">
        <f>D291*E291</f>
        <v>0</v>
      </c>
    </row>
    <row r="292" spans="1:6">
      <c r="A292" s="71"/>
      <c r="B292" s="42"/>
      <c r="C292" s="76"/>
      <c r="D292" s="14"/>
      <c r="E292" s="44"/>
      <c r="F292" s="15"/>
    </row>
    <row r="293" spans="1:6" ht="51">
      <c r="A293" s="71" t="s">
        <v>18</v>
      </c>
      <c r="B293" s="42" t="s">
        <v>191</v>
      </c>
      <c r="C293" s="76" t="s">
        <v>82</v>
      </c>
      <c r="D293" s="14">
        <v>10</v>
      </c>
      <c r="E293" s="44"/>
      <c r="F293" s="15">
        <f>D293*E293</f>
        <v>0</v>
      </c>
    </row>
    <row r="294" spans="1:6">
      <c r="A294" s="71"/>
      <c r="B294" s="42"/>
      <c r="C294" s="76"/>
      <c r="D294" s="14"/>
      <c r="E294" s="44"/>
      <c r="F294" s="15"/>
    </row>
    <row r="295" spans="1:6" ht="89.25">
      <c r="A295" s="71" t="s">
        <v>22</v>
      </c>
      <c r="B295" s="42" t="s">
        <v>192</v>
      </c>
      <c r="C295" s="13" t="s">
        <v>17</v>
      </c>
      <c r="D295" s="14">
        <v>247.6</v>
      </c>
      <c r="E295" s="14"/>
      <c r="F295" s="14">
        <f>D295*E295</f>
        <v>0</v>
      </c>
    </row>
    <row r="296" spans="1:6">
      <c r="A296" s="85"/>
      <c r="B296" s="118"/>
      <c r="C296" s="51"/>
      <c r="D296" s="52"/>
      <c r="E296" s="53"/>
      <c r="F296" s="53"/>
    </row>
    <row r="297" spans="1:6">
      <c r="A297" s="71"/>
      <c r="B297" s="33"/>
      <c r="C297" s="13"/>
      <c r="D297" s="14"/>
      <c r="E297" s="65"/>
      <c r="F297" s="73"/>
    </row>
    <row r="298" spans="1:6">
      <c r="A298" s="41" t="s">
        <v>179</v>
      </c>
      <c r="B298" s="42" t="s">
        <v>193</v>
      </c>
      <c r="C298" s="150"/>
      <c r="D298" s="151"/>
      <c r="E298" s="43"/>
      <c r="F298" s="44">
        <f>SUM(F270:F296)</f>
        <v>0</v>
      </c>
    </row>
    <row r="299" spans="1:6">
      <c r="A299" s="41"/>
      <c r="B299" s="42"/>
      <c r="C299" s="150"/>
      <c r="D299" s="151"/>
      <c r="E299" s="43"/>
      <c r="F299" s="44"/>
    </row>
    <row r="300" spans="1:6">
      <c r="A300" s="71"/>
      <c r="B300" s="33"/>
      <c r="C300" s="13"/>
      <c r="D300" s="14"/>
      <c r="E300" s="65"/>
      <c r="F300" s="73"/>
    </row>
    <row r="301" spans="1:6">
      <c r="A301" s="11" t="s">
        <v>194</v>
      </c>
      <c r="B301" s="1145" t="s">
        <v>195</v>
      </c>
      <c r="C301" s="1145"/>
      <c r="D301" s="1145"/>
      <c r="E301" s="1145"/>
      <c r="F301" s="44"/>
    </row>
    <row r="302" spans="1:6">
      <c r="A302" s="11"/>
      <c r="B302" s="56"/>
      <c r="C302" s="55"/>
      <c r="D302" s="55"/>
      <c r="E302" s="55"/>
      <c r="F302" s="44"/>
    </row>
    <row r="303" spans="1:6" ht="229.5">
      <c r="A303" s="71"/>
      <c r="B303" s="33" t="s">
        <v>196</v>
      </c>
      <c r="C303" s="13"/>
      <c r="D303" s="14"/>
      <c r="E303" s="15"/>
      <c r="F303" s="73"/>
    </row>
    <row r="304" spans="1:6" ht="229.5">
      <c r="A304" s="71"/>
      <c r="B304" s="33" t="s">
        <v>197</v>
      </c>
      <c r="C304" s="13"/>
      <c r="D304" s="14"/>
      <c r="E304" s="15"/>
      <c r="F304" s="73"/>
    </row>
    <row r="305" spans="1:6" ht="38.25">
      <c r="A305" s="71" t="s">
        <v>9</v>
      </c>
      <c r="B305" s="33" t="s">
        <v>198</v>
      </c>
      <c r="C305" s="13"/>
      <c r="D305" s="14"/>
      <c r="E305" s="15"/>
      <c r="F305" s="15"/>
    </row>
    <row r="306" spans="1:6">
      <c r="A306" s="71"/>
      <c r="B306" s="33" t="s">
        <v>199</v>
      </c>
      <c r="C306" s="13"/>
      <c r="D306" s="14"/>
      <c r="E306" s="159"/>
      <c r="F306" s="15"/>
    </row>
    <row r="307" spans="1:6">
      <c r="A307" s="160"/>
      <c r="B307" s="33" t="s">
        <v>200</v>
      </c>
      <c r="C307" s="13"/>
      <c r="D307" s="14"/>
      <c r="E307" s="15"/>
      <c r="F307" s="15"/>
    </row>
    <row r="308" spans="1:6" ht="25.5">
      <c r="A308" s="71"/>
      <c r="B308" s="33" t="s">
        <v>201</v>
      </c>
      <c r="C308" s="13"/>
      <c r="D308" s="14"/>
      <c r="E308" s="159"/>
      <c r="F308" s="15"/>
    </row>
    <row r="309" spans="1:6" ht="38.25">
      <c r="A309" s="71"/>
      <c r="B309" s="33" t="s">
        <v>202</v>
      </c>
      <c r="C309" s="13"/>
      <c r="D309" s="14"/>
      <c r="E309" s="14"/>
      <c r="F309" s="15"/>
    </row>
    <row r="310" spans="1:6">
      <c r="A310" s="71"/>
      <c r="B310" s="33" t="s">
        <v>203</v>
      </c>
      <c r="C310" s="13"/>
      <c r="D310" s="14"/>
      <c r="E310" s="161"/>
      <c r="F310" s="15"/>
    </row>
    <row r="311" spans="1:6" ht="25.5">
      <c r="A311" s="71"/>
      <c r="B311" s="33" t="s">
        <v>204</v>
      </c>
      <c r="C311" s="13"/>
      <c r="D311" s="14"/>
      <c r="E311" s="14"/>
      <c r="F311" s="15"/>
    </row>
    <row r="312" spans="1:6">
      <c r="A312" s="71"/>
      <c r="B312" s="33" t="s">
        <v>205</v>
      </c>
      <c r="C312" s="76" t="s">
        <v>21</v>
      </c>
      <c r="D312" s="14">
        <v>1</v>
      </c>
      <c r="E312" s="44"/>
      <c r="F312" s="15">
        <f>D312*E312</f>
        <v>0</v>
      </c>
    </row>
    <row r="313" spans="1:6">
      <c r="A313" s="107"/>
      <c r="B313" s="69"/>
      <c r="C313" s="47"/>
      <c r="D313" s="48"/>
      <c r="E313" s="162"/>
      <c r="F313" s="70"/>
    </row>
    <row r="314" spans="1:6" ht="25.5">
      <c r="A314" s="71" t="s">
        <v>12</v>
      </c>
      <c r="B314" s="33" t="s">
        <v>206</v>
      </c>
      <c r="C314" s="13"/>
      <c r="D314" s="14"/>
      <c r="E314" s="14"/>
      <c r="F314" s="15"/>
    </row>
    <row r="315" spans="1:6">
      <c r="A315" s="71"/>
      <c r="B315" s="33" t="s">
        <v>207</v>
      </c>
      <c r="C315" s="13"/>
      <c r="D315" s="14"/>
      <c r="E315" s="16"/>
      <c r="F315" s="15"/>
    </row>
    <row r="316" spans="1:6">
      <c r="A316" s="160"/>
      <c r="B316" s="33" t="s">
        <v>200</v>
      </c>
      <c r="C316" s="13"/>
      <c r="D316" s="14"/>
      <c r="E316" s="14"/>
      <c r="F316" s="15"/>
    </row>
    <row r="317" spans="1:6" ht="25.5">
      <c r="A317" s="71"/>
      <c r="B317" s="33" t="s">
        <v>201</v>
      </c>
      <c r="C317" s="13"/>
      <c r="D317" s="14"/>
      <c r="E317" s="16"/>
      <c r="F317" s="15"/>
    </row>
    <row r="318" spans="1:6" ht="25.5">
      <c r="A318" s="71"/>
      <c r="B318" s="33" t="s">
        <v>208</v>
      </c>
      <c r="C318" s="13"/>
      <c r="D318" s="14"/>
      <c r="E318" s="14"/>
      <c r="F318" s="15"/>
    </row>
    <row r="319" spans="1:6" ht="25.5">
      <c r="A319" s="71"/>
      <c r="B319" s="33" t="s">
        <v>209</v>
      </c>
      <c r="C319" s="13"/>
      <c r="D319" s="14"/>
      <c r="E319" s="16"/>
      <c r="F319" s="15"/>
    </row>
    <row r="320" spans="1:6" ht="25.5">
      <c r="A320" s="71"/>
      <c r="B320" s="33" t="s">
        <v>204</v>
      </c>
      <c r="C320" s="13"/>
      <c r="D320" s="14"/>
      <c r="E320" s="14"/>
      <c r="F320" s="15"/>
    </row>
    <row r="321" spans="1:6">
      <c r="A321" s="71"/>
      <c r="B321" s="33" t="s">
        <v>210</v>
      </c>
      <c r="C321" s="76" t="s">
        <v>21</v>
      </c>
      <c r="D321" s="14">
        <v>2</v>
      </c>
      <c r="E321" s="44"/>
      <c r="F321" s="15">
        <f>D321*E321</f>
        <v>0</v>
      </c>
    </row>
    <row r="322" spans="1:6">
      <c r="A322" s="107"/>
      <c r="B322" s="69"/>
      <c r="C322" s="47"/>
      <c r="D322" s="48"/>
      <c r="E322" s="162"/>
      <c r="F322" s="70"/>
    </row>
    <row r="323" spans="1:6" ht="38.25">
      <c r="A323" s="71" t="s">
        <v>15</v>
      </c>
      <c r="B323" s="33" t="s">
        <v>211</v>
      </c>
      <c r="C323" s="13"/>
      <c r="D323" s="14"/>
      <c r="E323" s="14"/>
      <c r="F323" s="15"/>
    </row>
    <row r="324" spans="1:6">
      <c r="A324" s="71"/>
      <c r="B324" s="33" t="s">
        <v>212</v>
      </c>
      <c r="C324" s="13"/>
      <c r="D324" s="14"/>
      <c r="E324" s="16"/>
      <c r="F324" s="15"/>
    </row>
    <row r="325" spans="1:6" ht="25.5">
      <c r="A325" s="160"/>
      <c r="B325" s="33" t="s">
        <v>213</v>
      </c>
      <c r="C325" s="13"/>
      <c r="D325" s="14"/>
      <c r="E325" s="14"/>
      <c r="F325" s="15"/>
    </row>
    <row r="326" spans="1:6" ht="25.5">
      <c r="A326" s="71"/>
      <c r="B326" s="33" t="s">
        <v>201</v>
      </c>
      <c r="C326" s="13"/>
      <c r="D326" s="14"/>
      <c r="E326" s="16"/>
      <c r="F326" s="15"/>
    </row>
    <row r="327" spans="1:6" ht="25.5">
      <c r="A327" s="71"/>
      <c r="B327" s="33" t="s">
        <v>208</v>
      </c>
      <c r="C327" s="13"/>
      <c r="D327" s="14"/>
      <c r="E327" s="14"/>
      <c r="F327" s="15"/>
    </row>
    <row r="328" spans="1:6" ht="25.5">
      <c r="A328" s="71"/>
      <c r="B328" s="33" t="s">
        <v>214</v>
      </c>
      <c r="C328" s="13"/>
      <c r="D328" s="14"/>
      <c r="E328" s="16"/>
      <c r="F328" s="15"/>
    </row>
    <row r="329" spans="1:6" ht="25.5">
      <c r="A329" s="71"/>
      <c r="B329" s="33" t="s">
        <v>204</v>
      </c>
      <c r="C329" s="13"/>
      <c r="D329" s="14"/>
      <c r="E329" s="14"/>
      <c r="F329" s="15"/>
    </row>
    <row r="330" spans="1:6">
      <c r="A330" s="71"/>
      <c r="B330" s="33" t="s">
        <v>205</v>
      </c>
      <c r="C330" s="76" t="s">
        <v>21</v>
      </c>
      <c r="D330" s="14">
        <v>1</v>
      </c>
      <c r="E330" s="44"/>
      <c r="F330" s="15">
        <f>D330*E330</f>
        <v>0</v>
      </c>
    </row>
    <row r="331" spans="1:6">
      <c r="A331" s="107"/>
      <c r="B331" s="69"/>
      <c r="C331" s="47"/>
      <c r="D331" s="48"/>
      <c r="E331" s="162"/>
      <c r="F331" s="70"/>
    </row>
    <row r="332" spans="1:6" ht="38.25">
      <c r="A332" s="71" t="s">
        <v>18</v>
      </c>
      <c r="B332" s="33" t="s">
        <v>215</v>
      </c>
      <c r="C332" s="13"/>
      <c r="D332" s="14"/>
      <c r="E332" s="14"/>
      <c r="F332" s="15"/>
    </row>
    <row r="333" spans="1:6">
      <c r="A333" s="71"/>
      <c r="B333" s="33" t="s">
        <v>212</v>
      </c>
      <c r="C333" s="13"/>
      <c r="D333" s="14"/>
      <c r="E333" s="16"/>
      <c r="F333" s="15"/>
    </row>
    <row r="334" spans="1:6" ht="25.5">
      <c r="A334" s="160"/>
      <c r="B334" s="33" t="s">
        <v>216</v>
      </c>
      <c r="C334" s="13"/>
      <c r="D334" s="14"/>
      <c r="E334" s="14"/>
      <c r="F334" s="15"/>
    </row>
    <row r="335" spans="1:6" ht="25.5">
      <c r="A335" s="71"/>
      <c r="B335" s="33" t="s">
        <v>201</v>
      </c>
      <c r="C335" s="13"/>
      <c r="D335" s="14"/>
      <c r="E335" s="16"/>
      <c r="F335" s="15"/>
    </row>
    <row r="336" spans="1:6" ht="25.5">
      <c r="A336" s="71"/>
      <c r="B336" s="33" t="s">
        <v>208</v>
      </c>
      <c r="C336" s="13"/>
      <c r="D336" s="14"/>
      <c r="E336" s="14"/>
      <c r="F336" s="15"/>
    </row>
    <row r="337" spans="1:6" ht="25.5">
      <c r="A337" s="71"/>
      <c r="B337" s="33" t="s">
        <v>217</v>
      </c>
      <c r="C337" s="13"/>
      <c r="D337" s="14"/>
      <c r="E337" s="16"/>
      <c r="F337" s="15"/>
    </row>
    <row r="338" spans="1:6" ht="25.5">
      <c r="A338" s="71"/>
      <c r="B338" s="33" t="s">
        <v>204</v>
      </c>
      <c r="C338" s="13"/>
      <c r="D338" s="14"/>
      <c r="E338" s="14"/>
      <c r="F338" s="15"/>
    </row>
    <row r="339" spans="1:6">
      <c r="A339" s="71"/>
      <c r="B339" s="33" t="s">
        <v>205</v>
      </c>
      <c r="C339" s="76" t="s">
        <v>21</v>
      </c>
      <c r="D339" s="14">
        <v>1</v>
      </c>
      <c r="E339" s="44"/>
      <c r="F339" s="15">
        <f>D339*E339</f>
        <v>0</v>
      </c>
    </row>
    <row r="340" spans="1:6">
      <c r="A340" s="107"/>
      <c r="B340" s="69"/>
      <c r="C340" s="47"/>
      <c r="D340" s="48"/>
      <c r="E340" s="162"/>
      <c r="F340" s="70"/>
    </row>
    <row r="341" spans="1:6" ht="38.25">
      <c r="A341" s="71" t="s">
        <v>22</v>
      </c>
      <c r="B341" s="33" t="s">
        <v>218</v>
      </c>
      <c r="C341" s="13"/>
      <c r="D341" s="14"/>
      <c r="E341" s="14"/>
      <c r="F341" s="15"/>
    </row>
    <row r="342" spans="1:6">
      <c r="A342" s="71"/>
      <c r="B342" s="33" t="s">
        <v>219</v>
      </c>
      <c r="C342" s="13"/>
      <c r="D342" s="14"/>
      <c r="E342" s="16"/>
      <c r="F342" s="15"/>
    </row>
    <row r="343" spans="1:6" ht="25.5">
      <c r="A343" s="160"/>
      <c r="B343" s="33" t="s">
        <v>216</v>
      </c>
      <c r="C343" s="13"/>
      <c r="D343" s="14"/>
      <c r="E343" s="14"/>
      <c r="F343" s="15"/>
    </row>
    <row r="344" spans="1:6" ht="25.5">
      <c r="A344" s="71"/>
      <c r="B344" s="33" t="s">
        <v>201</v>
      </c>
      <c r="C344" s="13"/>
      <c r="D344" s="14"/>
      <c r="E344" s="16"/>
      <c r="F344" s="15"/>
    </row>
    <row r="345" spans="1:6" ht="25.5">
      <c r="A345" s="71"/>
      <c r="B345" s="33" t="s">
        <v>208</v>
      </c>
      <c r="C345" s="13"/>
      <c r="D345" s="14"/>
      <c r="E345" s="14"/>
      <c r="F345" s="15"/>
    </row>
    <row r="346" spans="1:6">
      <c r="A346" s="71"/>
      <c r="B346" s="33" t="s">
        <v>220</v>
      </c>
      <c r="C346" s="13"/>
      <c r="D346" s="14"/>
      <c r="E346" s="16"/>
      <c r="F346" s="15"/>
    </row>
    <row r="347" spans="1:6" ht="25.5">
      <c r="A347" s="71"/>
      <c r="B347" s="33" t="s">
        <v>204</v>
      </c>
      <c r="C347" s="13"/>
      <c r="D347" s="14"/>
      <c r="E347" s="14"/>
      <c r="F347" s="15"/>
    </row>
    <row r="348" spans="1:6">
      <c r="A348" s="71"/>
      <c r="B348" s="33" t="s">
        <v>205</v>
      </c>
      <c r="C348" s="76" t="s">
        <v>21</v>
      </c>
      <c r="D348" s="14">
        <v>1</v>
      </c>
      <c r="E348" s="44"/>
      <c r="F348" s="15">
        <f>D348*E348</f>
        <v>0</v>
      </c>
    </row>
    <row r="349" spans="1:6">
      <c r="A349" s="107"/>
      <c r="B349" s="69"/>
      <c r="C349" s="47"/>
      <c r="D349" s="48"/>
      <c r="E349" s="162"/>
      <c r="F349" s="70"/>
    </row>
    <row r="350" spans="1:6" ht="38.25">
      <c r="A350" s="71" t="s">
        <v>24</v>
      </c>
      <c r="B350" s="33" t="s">
        <v>221</v>
      </c>
      <c r="C350" s="13"/>
      <c r="D350" s="14"/>
      <c r="E350" s="14"/>
      <c r="F350" s="15"/>
    </row>
    <row r="351" spans="1:6">
      <c r="A351" s="71"/>
      <c r="B351" s="33" t="s">
        <v>219</v>
      </c>
      <c r="C351" s="13"/>
      <c r="D351" s="14"/>
      <c r="E351" s="16"/>
      <c r="F351" s="15"/>
    </row>
    <row r="352" spans="1:6" ht="25.5">
      <c r="A352" s="160"/>
      <c r="B352" s="33" t="s">
        <v>216</v>
      </c>
      <c r="C352" s="13"/>
      <c r="D352" s="14"/>
      <c r="E352" s="14"/>
      <c r="F352" s="15"/>
    </row>
    <row r="353" spans="1:6" ht="25.5">
      <c r="A353" s="71"/>
      <c r="B353" s="33" t="s">
        <v>201</v>
      </c>
      <c r="C353" s="13"/>
      <c r="D353" s="14"/>
      <c r="E353" s="16"/>
      <c r="F353" s="15"/>
    </row>
    <row r="354" spans="1:6" ht="25.5">
      <c r="A354" s="71"/>
      <c r="B354" s="33" t="s">
        <v>208</v>
      </c>
      <c r="C354" s="13"/>
      <c r="D354" s="14"/>
      <c r="E354" s="14"/>
      <c r="F354" s="15"/>
    </row>
    <row r="355" spans="1:6">
      <c r="A355" s="71"/>
      <c r="B355" s="33" t="s">
        <v>220</v>
      </c>
      <c r="C355" s="13"/>
      <c r="D355" s="14"/>
      <c r="E355" s="16"/>
      <c r="F355" s="15"/>
    </row>
    <row r="356" spans="1:6" ht="25.5">
      <c r="A356" s="71"/>
      <c r="B356" s="33" t="s">
        <v>204</v>
      </c>
      <c r="C356" s="13"/>
      <c r="D356" s="14"/>
      <c r="E356" s="14"/>
      <c r="F356" s="15"/>
    </row>
    <row r="357" spans="1:6">
      <c r="A357" s="71"/>
      <c r="B357" s="33" t="s">
        <v>205</v>
      </c>
      <c r="C357" s="76" t="s">
        <v>21</v>
      </c>
      <c r="D357" s="14">
        <v>1</v>
      </c>
      <c r="E357" s="44"/>
      <c r="F357" s="15">
        <f>D357*E357</f>
        <v>0</v>
      </c>
    </row>
    <row r="358" spans="1:6">
      <c r="A358" s="107"/>
      <c r="B358" s="69"/>
      <c r="C358" s="163"/>
      <c r="D358" s="48"/>
      <c r="E358" s="110"/>
      <c r="F358" s="70"/>
    </row>
    <row r="359" spans="1:6" ht="38.25">
      <c r="A359" s="71" t="s">
        <v>26</v>
      </c>
      <c r="B359" s="33" t="s">
        <v>222</v>
      </c>
      <c r="C359" s="13"/>
      <c r="D359" s="14"/>
      <c r="E359" s="14"/>
      <c r="F359" s="15"/>
    </row>
    <row r="360" spans="1:6">
      <c r="A360" s="71"/>
      <c r="B360" s="33" t="s">
        <v>223</v>
      </c>
      <c r="C360" s="13"/>
      <c r="D360" s="14"/>
      <c r="E360" s="16"/>
      <c r="F360" s="15"/>
    </row>
    <row r="361" spans="1:6">
      <c r="A361" s="160"/>
      <c r="B361" s="33" t="s">
        <v>224</v>
      </c>
      <c r="C361" s="13"/>
      <c r="D361" s="14"/>
      <c r="E361" s="14"/>
      <c r="F361" s="15"/>
    </row>
    <row r="362" spans="1:6" ht="25.5">
      <c r="A362" s="71"/>
      <c r="B362" s="33" t="s">
        <v>201</v>
      </c>
      <c r="C362" s="13"/>
      <c r="D362" s="14"/>
      <c r="E362" s="16"/>
      <c r="F362" s="15"/>
    </row>
    <row r="363" spans="1:6" ht="25.5">
      <c r="A363" s="71"/>
      <c r="B363" s="33" t="s">
        <v>208</v>
      </c>
      <c r="C363" s="13"/>
      <c r="D363" s="14"/>
      <c r="E363" s="14"/>
      <c r="F363" s="15"/>
    </row>
    <row r="364" spans="1:6" ht="25.5">
      <c r="A364" s="71"/>
      <c r="B364" s="33" t="s">
        <v>225</v>
      </c>
      <c r="C364" s="13"/>
      <c r="D364" s="14"/>
      <c r="E364" s="16"/>
      <c r="F364" s="15"/>
    </row>
    <row r="365" spans="1:6" ht="25.5">
      <c r="A365" s="71"/>
      <c r="B365" s="33" t="s">
        <v>204</v>
      </c>
      <c r="C365" s="13"/>
      <c r="D365" s="14"/>
      <c r="E365" s="14"/>
      <c r="F365" s="15"/>
    </row>
    <row r="366" spans="1:6">
      <c r="A366" s="71"/>
      <c r="B366" s="33" t="s">
        <v>210</v>
      </c>
      <c r="C366" s="76" t="s">
        <v>21</v>
      </c>
      <c r="D366" s="14">
        <v>2</v>
      </c>
      <c r="E366" s="44"/>
      <c r="F366" s="15">
        <f>D366*E366</f>
        <v>0</v>
      </c>
    </row>
    <row r="367" spans="1:6">
      <c r="A367" s="107"/>
      <c r="B367" s="69"/>
      <c r="C367" s="163"/>
      <c r="D367" s="48"/>
      <c r="E367" s="110"/>
      <c r="F367" s="70"/>
    </row>
    <row r="368" spans="1:6" ht="38.25">
      <c r="A368" s="71" t="s">
        <v>27</v>
      </c>
      <c r="B368" s="33" t="s">
        <v>226</v>
      </c>
      <c r="C368" s="13"/>
      <c r="D368" s="14"/>
      <c r="E368" s="14"/>
      <c r="F368" s="15"/>
    </row>
    <row r="369" spans="1:6">
      <c r="A369" s="71"/>
      <c r="B369" s="33" t="s">
        <v>199</v>
      </c>
      <c r="C369" s="13"/>
      <c r="D369" s="14"/>
      <c r="E369" s="16"/>
      <c r="F369" s="15"/>
    </row>
    <row r="370" spans="1:6" ht="25.5">
      <c r="A370" s="160"/>
      <c r="B370" s="33" t="s">
        <v>216</v>
      </c>
      <c r="C370" s="13"/>
      <c r="D370" s="14"/>
      <c r="E370" s="14"/>
      <c r="F370" s="15"/>
    </row>
    <row r="371" spans="1:6" ht="25.5">
      <c r="A371" s="71"/>
      <c r="B371" s="33" t="s">
        <v>201</v>
      </c>
      <c r="C371" s="13"/>
      <c r="D371" s="14"/>
      <c r="E371" s="16"/>
      <c r="F371" s="15"/>
    </row>
    <row r="372" spans="1:6" ht="25.5">
      <c r="A372" s="71"/>
      <c r="B372" s="33" t="s">
        <v>208</v>
      </c>
      <c r="C372" s="13"/>
      <c r="D372" s="14"/>
      <c r="E372" s="14"/>
      <c r="F372" s="15"/>
    </row>
    <row r="373" spans="1:6">
      <c r="A373" s="71"/>
      <c r="B373" s="33" t="s">
        <v>220</v>
      </c>
      <c r="C373" s="13"/>
      <c r="D373" s="14"/>
      <c r="E373" s="16"/>
      <c r="F373" s="15"/>
    </row>
    <row r="374" spans="1:6" ht="25.5">
      <c r="A374" s="71"/>
      <c r="B374" s="33" t="s">
        <v>204</v>
      </c>
      <c r="C374" s="13"/>
      <c r="D374" s="14"/>
      <c r="E374" s="14"/>
      <c r="F374" s="15"/>
    </row>
    <row r="375" spans="1:6">
      <c r="A375" s="71"/>
      <c r="B375" s="33" t="s">
        <v>205</v>
      </c>
      <c r="C375" s="76" t="s">
        <v>21</v>
      </c>
      <c r="D375" s="14">
        <v>1</v>
      </c>
      <c r="E375" s="44"/>
      <c r="F375" s="15">
        <f>D375*E375</f>
        <v>0</v>
      </c>
    </row>
    <row r="376" spans="1:6">
      <c r="A376" s="107"/>
      <c r="B376" s="69"/>
      <c r="C376" s="163"/>
      <c r="D376" s="48"/>
      <c r="E376" s="110"/>
      <c r="F376" s="70"/>
    </row>
    <row r="377" spans="1:6" ht="38.25">
      <c r="A377" s="71" t="s">
        <v>29</v>
      </c>
      <c r="B377" s="33" t="s">
        <v>227</v>
      </c>
      <c r="C377" s="13"/>
      <c r="D377" s="14"/>
      <c r="E377" s="14"/>
      <c r="F377" s="15"/>
    </row>
    <row r="378" spans="1:6">
      <c r="A378" s="71"/>
      <c r="B378" s="33" t="s">
        <v>228</v>
      </c>
      <c r="C378" s="13"/>
      <c r="D378" s="14"/>
      <c r="E378" s="16"/>
      <c r="F378" s="15"/>
    </row>
    <row r="379" spans="1:6">
      <c r="A379" s="160"/>
      <c r="B379" s="33" t="s">
        <v>224</v>
      </c>
      <c r="C379" s="13"/>
      <c r="D379" s="14"/>
      <c r="E379" s="14"/>
      <c r="F379" s="15"/>
    </row>
    <row r="380" spans="1:6" ht="25.5">
      <c r="A380" s="71"/>
      <c r="B380" s="33" t="s">
        <v>201</v>
      </c>
      <c r="C380" s="13"/>
      <c r="D380" s="14"/>
      <c r="E380" s="16"/>
      <c r="F380" s="15"/>
    </row>
    <row r="381" spans="1:6" ht="25.5">
      <c r="A381" s="71"/>
      <c r="B381" s="33" t="s">
        <v>208</v>
      </c>
      <c r="C381" s="13"/>
      <c r="D381" s="14"/>
      <c r="E381" s="14"/>
      <c r="F381" s="15"/>
    </row>
    <row r="382" spans="1:6">
      <c r="A382" s="71"/>
      <c r="B382" s="33" t="s">
        <v>229</v>
      </c>
      <c r="C382" s="13"/>
      <c r="D382" s="14"/>
      <c r="E382" s="16"/>
      <c r="F382" s="15"/>
    </row>
    <row r="383" spans="1:6" ht="25.5">
      <c r="A383" s="71"/>
      <c r="B383" s="33" t="s">
        <v>204</v>
      </c>
      <c r="C383" s="13"/>
      <c r="D383" s="14"/>
      <c r="E383" s="14"/>
      <c r="F383" s="15"/>
    </row>
    <row r="384" spans="1:6">
      <c r="A384" s="71"/>
      <c r="B384" s="33" t="s">
        <v>210</v>
      </c>
      <c r="C384" s="76" t="s">
        <v>21</v>
      </c>
      <c r="D384" s="14">
        <v>1</v>
      </c>
      <c r="E384" s="44"/>
      <c r="F384" s="15">
        <f>D384*E384</f>
        <v>0</v>
      </c>
    </row>
    <row r="385" spans="1:6">
      <c r="A385" s="71"/>
      <c r="B385" s="33"/>
      <c r="C385" s="76"/>
      <c r="D385" s="14"/>
      <c r="E385" s="44"/>
      <c r="F385" s="15"/>
    </row>
    <row r="386" spans="1:6" ht="38.25">
      <c r="A386" s="71" t="s">
        <v>31</v>
      </c>
      <c r="B386" s="33" t="s">
        <v>230</v>
      </c>
      <c r="C386" s="13"/>
      <c r="D386" s="14"/>
      <c r="E386" s="14"/>
      <c r="F386" s="15"/>
    </row>
    <row r="387" spans="1:6">
      <c r="A387" s="71"/>
      <c r="B387" s="33" t="s">
        <v>231</v>
      </c>
      <c r="C387" s="13"/>
      <c r="D387" s="14"/>
      <c r="E387" s="16"/>
      <c r="F387" s="15"/>
    </row>
    <row r="388" spans="1:6" ht="25.5">
      <c r="A388" s="160"/>
      <c r="B388" s="33" t="s">
        <v>232</v>
      </c>
      <c r="C388" s="13"/>
      <c r="D388" s="14"/>
      <c r="E388" s="14"/>
      <c r="F388" s="15"/>
    </row>
    <row r="389" spans="1:6">
      <c r="A389" s="71"/>
      <c r="B389" s="33" t="s">
        <v>233</v>
      </c>
      <c r="C389" s="13"/>
      <c r="D389" s="14"/>
      <c r="E389" s="16"/>
      <c r="F389" s="15"/>
    </row>
    <row r="390" spans="1:6" ht="25.5">
      <c r="A390" s="71"/>
      <c r="B390" s="33" t="s">
        <v>208</v>
      </c>
      <c r="C390" s="13"/>
      <c r="D390" s="14"/>
      <c r="E390" s="14"/>
      <c r="F390" s="15"/>
    </row>
    <row r="391" spans="1:6">
      <c r="A391" s="71"/>
      <c r="B391" s="33" t="s">
        <v>229</v>
      </c>
      <c r="C391" s="13"/>
      <c r="D391" s="14"/>
      <c r="E391" s="16"/>
      <c r="F391" s="15"/>
    </row>
    <row r="392" spans="1:6" ht="25.5">
      <c r="A392" s="71"/>
      <c r="B392" s="33" t="s">
        <v>204</v>
      </c>
      <c r="C392" s="13"/>
      <c r="D392" s="14"/>
      <c r="E392" s="14"/>
      <c r="F392" s="15"/>
    </row>
    <row r="393" spans="1:6">
      <c r="A393" s="71"/>
      <c r="B393" s="33" t="s">
        <v>210</v>
      </c>
      <c r="C393" s="76" t="s">
        <v>21</v>
      </c>
      <c r="D393" s="14">
        <v>1</v>
      </c>
      <c r="E393" s="44"/>
      <c r="F393" s="15">
        <f>D393*E393</f>
        <v>0</v>
      </c>
    </row>
    <row r="394" spans="1:6">
      <c r="A394" s="71"/>
      <c r="B394" s="33"/>
      <c r="C394" s="76"/>
      <c r="D394" s="14"/>
      <c r="E394" s="44"/>
      <c r="F394" s="15"/>
    </row>
    <row r="395" spans="1:6" ht="38.25">
      <c r="A395" s="71" t="s">
        <v>34</v>
      </c>
      <c r="B395" s="33" t="s">
        <v>234</v>
      </c>
      <c r="C395" s="13"/>
      <c r="D395" s="14"/>
      <c r="E395" s="14"/>
      <c r="F395" s="15"/>
    </row>
    <row r="396" spans="1:6">
      <c r="A396" s="71"/>
      <c r="B396" s="33" t="s">
        <v>235</v>
      </c>
      <c r="C396" s="13"/>
      <c r="D396" s="14"/>
      <c r="E396" s="16"/>
      <c r="F396" s="15"/>
    </row>
    <row r="397" spans="1:6">
      <c r="A397" s="160"/>
      <c r="B397" s="33" t="s">
        <v>236</v>
      </c>
      <c r="C397" s="13"/>
      <c r="D397" s="14"/>
      <c r="E397" s="14"/>
      <c r="F397" s="15"/>
    </row>
    <row r="398" spans="1:6">
      <c r="A398" s="71"/>
      <c r="B398" s="33" t="s">
        <v>237</v>
      </c>
      <c r="C398" s="13"/>
      <c r="D398" s="14"/>
      <c r="E398" s="16"/>
      <c r="F398" s="15"/>
    </row>
    <row r="399" spans="1:6" ht="25.5">
      <c r="A399" s="71"/>
      <c r="B399" s="33" t="s">
        <v>208</v>
      </c>
      <c r="C399" s="13"/>
      <c r="D399" s="14"/>
      <c r="E399" s="14"/>
      <c r="F399" s="15"/>
    </row>
    <row r="400" spans="1:6">
      <c r="A400" s="71"/>
      <c r="B400" s="33" t="s">
        <v>238</v>
      </c>
      <c r="C400" s="13"/>
      <c r="D400" s="14"/>
      <c r="E400" s="16"/>
      <c r="F400" s="15"/>
    </row>
    <row r="401" spans="1:6" ht="25.5">
      <c r="A401" s="71"/>
      <c r="B401" s="33" t="s">
        <v>204</v>
      </c>
      <c r="C401" s="13"/>
      <c r="D401" s="14"/>
      <c r="E401" s="14"/>
      <c r="F401" s="15"/>
    </row>
    <row r="402" spans="1:6">
      <c r="A402" s="71"/>
      <c r="B402" s="33" t="s">
        <v>205</v>
      </c>
      <c r="C402" s="76" t="s">
        <v>21</v>
      </c>
      <c r="D402" s="14">
        <v>1</v>
      </c>
      <c r="E402" s="44"/>
      <c r="F402" s="15">
        <f>D402*E402</f>
        <v>0</v>
      </c>
    </row>
    <row r="403" spans="1:6">
      <c r="A403" s="71"/>
      <c r="B403" s="33"/>
      <c r="C403" s="76"/>
      <c r="D403" s="14"/>
      <c r="E403" s="44"/>
      <c r="F403" s="15"/>
    </row>
    <row r="404" spans="1:6" ht="38.25">
      <c r="A404" s="71" t="s">
        <v>36</v>
      </c>
      <c r="B404" s="33" t="s">
        <v>239</v>
      </c>
      <c r="C404" s="13"/>
      <c r="D404" s="14"/>
      <c r="E404" s="14"/>
      <c r="F404" s="15"/>
    </row>
    <row r="405" spans="1:6">
      <c r="A405" s="71"/>
      <c r="B405" s="33" t="s">
        <v>240</v>
      </c>
      <c r="C405" s="13"/>
      <c r="D405" s="14"/>
      <c r="E405" s="16"/>
      <c r="F405" s="15"/>
    </row>
    <row r="406" spans="1:6">
      <c r="A406" s="160"/>
      <c r="B406" s="33" t="s">
        <v>236</v>
      </c>
      <c r="C406" s="13"/>
      <c r="D406" s="14"/>
      <c r="E406" s="14"/>
      <c r="F406" s="15"/>
    </row>
    <row r="407" spans="1:6">
      <c r="A407" s="71"/>
      <c r="B407" s="33" t="s">
        <v>237</v>
      </c>
      <c r="C407" s="13"/>
      <c r="D407" s="14"/>
      <c r="E407" s="16"/>
      <c r="F407" s="15"/>
    </row>
    <row r="408" spans="1:6" ht="25.5">
      <c r="A408" s="71"/>
      <c r="B408" s="33" t="s">
        <v>208</v>
      </c>
      <c r="C408" s="13"/>
      <c r="D408" s="14"/>
      <c r="E408" s="14"/>
      <c r="F408" s="15"/>
    </row>
    <row r="409" spans="1:6">
      <c r="A409" s="71"/>
      <c r="B409" s="33" t="s">
        <v>238</v>
      </c>
      <c r="C409" s="13"/>
      <c r="D409" s="14"/>
      <c r="E409" s="16"/>
      <c r="F409" s="15"/>
    </row>
    <row r="410" spans="1:6" ht="25.5">
      <c r="A410" s="71"/>
      <c r="B410" s="33" t="s">
        <v>204</v>
      </c>
      <c r="C410" s="13"/>
      <c r="D410" s="14"/>
      <c r="E410" s="14"/>
      <c r="F410" s="15"/>
    </row>
    <row r="411" spans="1:6">
      <c r="A411" s="71"/>
      <c r="B411" s="33" t="s">
        <v>205</v>
      </c>
      <c r="C411" s="76" t="s">
        <v>21</v>
      </c>
      <c r="D411" s="14">
        <v>1</v>
      </c>
      <c r="E411" s="44"/>
      <c r="F411" s="15">
        <f>D411*E411</f>
        <v>0</v>
      </c>
    </row>
    <row r="412" spans="1:6">
      <c r="A412" s="71"/>
      <c r="B412" s="33"/>
      <c r="C412" s="76"/>
      <c r="D412" s="14"/>
      <c r="E412" s="44"/>
      <c r="F412" s="15"/>
    </row>
    <row r="413" spans="1:6" ht="38.25">
      <c r="A413" s="71" t="s">
        <v>102</v>
      </c>
      <c r="B413" s="33" t="s">
        <v>241</v>
      </c>
      <c r="C413" s="13"/>
      <c r="D413" s="14"/>
      <c r="E413" s="14"/>
      <c r="F413" s="15"/>
    </row>
    <row r="414" spans="1:6">
      <c r="A414" s="71"/>
      <c r="B414" s="33" t="s">
        <v>242</v>
      </c>
      <c r="C414" s="13"/>
      <c r="D414" s="14"/>
      <c r="E414" s="16"/>
      <c r="F414" s="15"/>
    </row>
    <row r="415" spans="1:6">
      <c r="A415" s="160"/>
      <c r="B415" s="33" t="s">
        <v>236</v>
      </c>
      <c r="C415" s="13"/>
      <c r="D415" s="14"/>
      <c r="E415" s="14"/>
      <c r="F415" s="15"/>
    </row>
    <row r="416" spans="1:6">
      <c r="A416" s="71"/>
      <c r="B416" s="33" t="s">
        <v>237</v>
      </c>
      <c r="C416" s="13"/>
      <c r="D416" s="14"/>
      <c r="E416" s="16"/>
      <c r="F416" s="15"/>
    </row>
    <row r="417" spans="1:6" ht="25.5">
      <c r="A417" s="71"/>
      <c r="B417" s="33" t="s">
        <v>208</v>
      </c>
      <c r="C417" s="13"/>
      <c r="D417" s="14"/>
      <c r="E417" s="14"/>
      <c r="F417" s="15"/>
    </row>
    <row r="418" spans="1:6">
      <c r="A418" s="71"/>
      <c r="B418" s="33" t="s">
        <v>238</v>
      </c>
      <c r="C418" s="13"/>
      <c r="D418" s="14"/>
      <c r="E418" s="16"/>
      <c r="F418" s="15"/>
    </row>
    <row r="419" spans="1:6" ht="25.5">
      <c r="A419" s="71"/>
      <c r="B419" s="33" t="s">
        <v>204</v>
      </c>
      <c r="C419" s="13"/>
      <c r="D419" s="14"/>
      <c r="E419" s="14"/>
      <c r="F419" s="15"/>
    </row>
    <row r="420" spans="1:6">
      <c r="A420" s="71"/>
      <c r="B420" s="33" t="s">
        <v>205</v>
      </c>
      <c r="C420" s="76" t="s">
        <v>21</v>
      </c>
      <c r="D420" s="14">
        <v>2</v>
      </c>
      <c r="E420" s="44"/>
      <c r="F420" s="15">
        <f>D420*E420</f>
        <v>0</v>
      </c>
    </row>
    <row r="421" spans="1:6">
      <c r="A421" s="107"/>
      <c r="B421" s="69"/>
      <c r="C421" s="163"/>
      <c r="D421" s="48"/>
      <c r="E421" s="110"/>
      <c r="F421" s="70"/>
    </row>
    <row r="422" spans="1:6" ht="25.5">
      <c r="A422" s="71" t="s">
        <v>102</v>
      </c>
      <c r="B422" s="33" t="s">
        <v>243</v>
      </c>
      <c r="C422" s="13"/>
      <c r="D422" s="14"/>
      <c r="E422" s="14"/>
      <c r="F422" s="15"/>
    </row>
    <row r="423" spans="1:6">
      <c r="A423" s="71"/>
      <c r="B423" s="33" t="s">
        <v>242</v>
      </c>
      <c r="C423" s="13"/>
      <c r="D423" s="14"/>
      <c r="E423" s="16"/>
      <c r="F423" s="15"/>
    </row>
    <row r="424" spans="1:6">
      <c r="A424" s="160"/>
      <c r="B424" s="33" t="s">
        <v>236</v>
      </c>
      <c r="C424" s="13"/>
      <c r="D424" s="14"/>
      <c r="E424" s="14"/>
      <c r="F424" s="15"/>
    </row>
    <row r="425" spans="1:6">
      <c r="A425" s="71"/>
      <c r="B425" s="33" t="s">
        <v>244</v>
      </c>
      <c r="C425" s="13"/>
      <c r="D425" s="14"/>
      <c r="E425" s="16"/>
      <c r="F425" s="15"/>
    </row>
    <row r="426" spans="1:6" ht="25.5">
      <c r="A426" s="71"/>
      <c r="B426" s="33" t="s">
        <v>245</v>
      </c>
      <c r="C426" s="13"/>
      <c r="D426" s="14"/>
      <c r="E426" s="14"/>
      <c r="F426" s="15"/>
    </row>
    <row r="427" spans="1:6">
      <c r="A427" s="71"/>
      <c r="B427" s="33" t="s">
        <v>246</v>
      </c>
      <c r="C427" s="13"/>
      <c r="D427" s="14"/>
      <c r="E427" s="14"/>
      <c r="F427" s="15"/>
    </row>
    <row r="428" spans="1:6" ht="25.5">
      <c r="A428" s="71"/>
      <c r="B428" s="33" t="s">
        <v>247</v>
      </c>
      <c r="C428" s="13"/>
      <c r="D428" s="14"/>
      <c r="E428" s="16"/>
      <c r="F428" s="15"/>
    </row>
    <row r="429" spans="1:6">
      <c r="A429" s="71"/>
      <c r="B429" s="33" t="s">
        <v>248</v>
      </c>
      <c r="C429" s="13"/>
      <c r="D429" s="14"/>
      <c r="E429" s="14"/>
      <c r="F429" s="15"/>
    </row>
    <row r="430" spans="1:6">
      <c r="A430" s="71"/>
      <c r="B430" s="33" t="s">
        <v>249</v>
      </c>
      <c r="C430" s="76" t="s">
        <v>21</v>
      </c>
      <c r="D430" s="14">
        <v>12</v>
      </c>
      <c r="E430" s="44"/>
      <c r="F430" s="15">
        <f>D430*E430</f>
        <v>0</v>
      </c>
    </row>
    <row r="431" spans="1:6">
      <c r="A431" s="107"/>
      <c r="B431" s="69"/>
      <c r="C431" s="163"/>
      <c r="D431" s="48"/>
      <c r="E431" s="110"/>
      <c r="F431" s="70"/>
    </row>
    <row r="432" spans="1:6" ht="25.5">
      <c r="A432" s="71" t="s">
        <v>36</v>
      </c>
      <c r="B432" s="33" t="s">
        <v>250</v>
      </c>
      <c r="C432" s="13"/>
      <c r="D432" s="14"/>
      <c r="E432" s="14"/>
      <c r="F432" s="15"/>
    </row>
    <row r="433" spans="1:6">
      <c r="A433" s="71"/>
      <c r="B433" s="33" t="s">
        <v>251</v>
      </c>
      <c r="C433" s="13"/>
      <c r="D433" s="14"/>
      <c r="E433" s="16"/>
      <c r="F433" s="15"/>
    </row>
    <row r="434" spans="1:6">
      <c r="A434" s="160"/>
      <c r="B434" s="33" t="s">
        <v>236</v>
      </c>
      <c r="C434" s="13"/>
      <c r="D434" s="14"/>
      <c r="E434" s="14"/>
      <c r="F434" s="15"/>
    </row>
    <row r="435" spans="1:6">
      <c r="A435" s="71"/>
      <c r="B435" s="33" t="s">
        <v>244</v>
      </c>
      <c r="C435" s="13"/>
      <c r="D435" s="14"/>
      <c r="E435" s="16"/>
      <c r="F435" s="15"/>
    </row>
    <row r="436" spans="1:6" ht="25.5">
      <c r="A436" s="71"/>
      <c r="B436" s="33" t="s">
        <v>245</v>
      </c>
      <c r="C436" s="13"/>
      <c r="D436" s="14"/>
      <c r="E436" s="14"/>
      <c r="F436" s="15"/>
    </row>
    <row r="437" spans="1:6">
      <c r="A437" s="71"/>
      <c r="B437" s="33" t="s">
        <v>246</v>
      </c>
      <c r="C437" s="13"/>
      <c r="D437" s="14"/>
      <c r="E437" s="14"/>
      <c r="F437" s="15"/>
    </row>
    <row r="438" spans="1:6" ht="25.5">
      <c r="A438" s="71"/>
      <c r="B438" s="33" t="s">
        <v>247</v>
      </c>
      <c r="C438" s="13"/>
      <c r="D438" s="14"/>
      <c r="E438" s="16"/>
      <c r="F438" s="15"/>
    </row>
    <row r="439" spans="1:6">
      <c r="A439" s="71"/>
      <c r="B439" s="33" t="s">
        <v>248</v>
      </c>
      <c r="C439" s="13"/>
      <c r="D439" s="14"/>
      <c r="E439" s="14"/>
      <c r="F439" s="15"/>
    </row>
    <row r="440" spans="1:6">
      <c r="A440" s="71"/>
      <c r="B440" s="33" t="s">
        <v>252</v>
      </c>
      <c r="C440" s="76" t="s">
        <v>21</v>
      </c>
      <c r="D440" s="14">
        <v>2</v>
      </c>
      <c r="E440" s="44"/>
      <c r="F440" s="15">
        <f>D440*E440</f>
        <v>0</v>
      </c>
    </row>
    <row r="441" spans="1:6">
      <c r="A441" s="107"/>
      <c r="B441" s="69"/>
      <c r="C441" s="163"/>
      <c r="D441" s="48"/>
      <c r="E441" s="110"/>
      <c r="F441" s="70"/>
    </row>
    <row r="442" spans="1:6" ht="25.5">
      <c r="A442" s="71" t="s">
        <v>102</v>
      </c>
      <c r="B442" s="33" t="s">
        <v>253</v>
      </c>
      <c r="C442" s="13"/>
      <c r="D442" s="14"/>
      <c r="E442" s="14"/>
      <c r="F442" s="15"/>
    </row>
    <row r="443" spans="1:6">
      <c r="A443" s="71"/>
      <c r="B443" s="33" t="s">
        <v>240</v>
      </c>
      <c r="C443" s="13"/>
      <c r="D443" s="14"/>
      <c r="E443" s="16"/>
      <c r="F443" s="15"/>
    </row>
    <row r="444" spans="1:6">
      <c r="A444" s="160"/>
      <c r="B444" s="33" t="s">
        <v>236</v>
      </c>
      <c r="C444" s="13"/>
      <c r="D444" s="14"/>
      <c r="E444" s="14"/>
      <c r="F444" s="15"/>
    </row>
    <row r="445" spans="1:6">
      <c r="A445" s="71"/>
      <c r="B445" s="33" t="s">
        <v>244</v>
      </c>
      <c r="C445" s="13"/>
      <c r="D445" s="14"/>
      <c r="E445" s="16"/>
      <c r="F445" s="15"/>
    </row>
    <row r="446" spans="1:6" ht="25.5">
      <c r="A446" s="71"/>
      <c r="B446" s="33" t="s">
        <v>245</v>
      </c>
      <c r="C446" s="13"/>
      <c r="D446" s="14"/>
      <c r="E446" s="14"/>
      <c r="F446" s="15"/>
    </row>
    <row r="447" spans="1:6">
      <c r="A447" s="71"/>
      <c r="B447" s="33" t="s">
        <v>246</v>
      </c>
      <c r="C447" s="13"/>
      <c r="D447" s="14"/>
      <c r="E447" s="14"/>
      <c r="F447" s="15"/>
    </row>
    <row r="448" spans="1:6" ht="25.5">
      <c r="A448" s="71"/>
      <c r="B448" s="33" t="s">
        <v>247</v>
      </c>
      <c r="C448" s="13"/>
      <c r="D448" s="14"/>
      <c r="E448" s="16"/>
      <c r="F448" s="15"/>
    </row>
    <row r="449" spans="1:6">
      <c r="A449" s="71"/>
      <c r="B449" s="33" t="s">
        <v>248</v>
      </c>
      <c r="C449" s="13"/>
      <c r="D449" s="14"/>
      <c r="E449" s="14"/>
      <c r="F449" s="15"/>
    </row>
    <row r="450" spans="1:6">
      <c r="A450" s="71"/>
      <c r="B450" s="33" t="s">
        <v>254</v>
      </c>
      <c r="C450" s="76" t="s">
        <v>21</v>
      </c>
      <c r="D450" s="14">
        <v>1</v>
      </c>
      <c r="E450" s="44"/>
      <c r="F450" s="15">
        <f>D450*E450</f>
        <v>0</v>
      </c>
    </row>
    <row r="451" spans="1:6">
      <c r="A451" s="71"/>
      <c r="B451" s="33"/>
      <c r="C451" s="13"/>
      <c r="D451" s="14"/>
      <c r="E451" s="14"/>
      <c r="F451" s="15"/>
    </row>
    <row r="452" spans="1:6" ht="25.5">
      <c r="A452" s="71" t="s">
        <v>104</v>
      </c>
      <c r="B452" s="33" t="s">
        <v>255</v>
      </c>
      <c r="C452" s="13"/>
      <c r="D452" s="14"/>
      <c r="E452" s="14"/>
      <c r="F452" s="15"/>
    </row>
    <row r="453" spans="1:6">
      <c r="A453" s="71"/>
      <c r="B453" s="33" t="s">
        <v>256</v>
      </c>
      <c r="C453" s="13"/>
      <c r="D453" s="14"/>
      <c r="E453" s="16"/>
      <c r="F453" s="15"/>
    </row>
    <row r="454" spans="1:6">
      <c r="A454" s="160"/>
      <c r="B454" s="33" t="s">
        <v>257</v>
      </c>
      <c r="C454" s="13"/>
      <c r="D454" s="14"/>
      <c r="E454" s="14"/>
      <c r="F454" s="15"/>
    </row>
    <row r="455" spans="1:6">
      <c r="A455" s="71"/>
      <c r="B455" s="33" t="s">
        <v>244</v>
      </c>
      <c r="C455" s="13"/>
      <c r="D455" s="14"/>
      <c r="E455" s="16"/>
      <c r="F455" s="15"/>
    </row>
    <row r="456" spans="1:6" ht="25.5">
      <c r="A456" s="71"/>
      <c r="B456" s="33" t="s">
        <v>245</v>
      </c>
      <c r="C456" s="13"/>
      <c r="D456" s="14"/>
      <c r="E456" s="14"/>
      <c r="F456" s="15"/>
    </row>
    <row r="457" spans="1:6">
      <c r="A457" s="71"/>
      <c r="B457" s="33" t="s">
        <v>246</v>
      </c>
      <c r="C457" s="13"/>
      <c r="D457" s="14"/>
      <c r="E457" s="14"/>
      <c r="F457" s="15"/>
    </row>
    <row r="458" spans="1:6">
      <c r="A458" s="71"/>
      <c r="B458" s="33" t="s">
        <v>258</v>
      </c>
      <c r="C458" s="13"/>
      <c r="D458" s="14"/>
      <c r="E458" s="16"/>
      <c r="F458" s="15"/>
    </row>
    <row r="459" spans="1:6">
      <c r="A459" s="71"/>
      <c r="B459" s="33" t="s">
        <v>248</v>
      </c>
      <c r="C459" s="13"/>
      <c r="D459" s="14"/>
      <c r="E459" s="14"/>
      <c r="F459" s="15"/>
    </row>
    <row r="460" spans="1:6">
      <c r="A460" s="71"/>
      <c r="B460" s="33" t="s">
        <v>259</v>
      </c>
      <c r="C460" s="76" t="s">
        <v>21</v>
      </c>
      <c r="D460" s="14">
        <v>5</v>
      </c>
      <c r="E460" s="44"/>
      <c r="F460" s="15">
        <f>D460*E460</f>
        <v>0</v>
      </c>
    </row>
    <row r="461" spans="1:6">
      <c r="A461" s="71"/>
      <c r="B461" s="33"/>
      <c r="C461" s="13"/>
      <c r="D461" s="14"/>
      <c r="E461" s="16"/>
      <c r="F461" s="15"/>
    </row>
    <row r="462" spans="1:6" ht="102">
      <c r="A462" s="71" t="s">
        <v>260</v>
      </c>
      <c r="B462" s="33" t="s">
        <v>261</v>
      </c>
      <c r="C462" s="13"/>
      <c r="D462" s="14"/>
      <c r="E462" s="14"/>
      <c r="F462" s="15"/>
    </row>
    <row r="463" spans="1:6">
      <c r="A463" s="160"/>
      <c r="B463" s="33" t="s">
        <v>236</v>
      </c>
      <c r="C463" s="13"/>
      <c r="D463" s="14"/>
      <c r="E463" s="14"/>
      <c r="F463" s="15"/>
    </row>
    <row r="464" spans="1:6" ht="25.5">
      <c r="A464" s="71"/>
      <c r="B464" s="33" t="s">
        <v>262</v>
      </c>
      <c r="C464" s="13"/>
      <c r="D464" s="14"/>
      <c r="E464" s="16"/>
      <c r="F464" s="15"/>
    </row>
    <row r="465" spans="1:6" ht="25.5">
      <c r="A465" s="71"/>
      <c r="B465" s="33" t="s">
        <v>245</v>
      </c>
      <c r="C465" s="13"/>
      <c r="D465" s="14"/>
      <c r="E465" s="14"/>
      <c r="F465" s="15"/>
    </row>
    <row r="466" spans="1:6">
      <c r="A466" s="71"/>
      <c r="B466" s="33" t="s">
        <v>263</v>
      </c>
      <c r="C466" s="13"/>
      <c r="D466" s="14"/>
      <c r="E466" s="14"/>
      <c r="F466" s="15"/>
    </row>
    <row r="467" spans="1:6" ht="25.5">
      <c r="A467" s="71"/>
      <c r="B467" s="33" t="s">
        <v>247</v>
      </c>
      <c r="C467" s="13"/>
      <c r="D467" s="14"/>
      <c r="E467" s="16"/>
      <c r="F467" s="15"/>
    </row>
    <row r="468" spans="1:6">
      <c r="A468" s="71"/>
      <c r="B468" s="33" t="s">
        <v>248</v>
      </c>
      <c r="C468" s="13"/>
      <c r="D468" s="14"/>
      <c r="E468" s="14"/>
      <c r="F468" s="15"/>
    </row>
    <row r="469" spans="1:6">
      <c r="A469" s="71" t="s">
        <v>73</v>
      </c>
      <c r="B469" s="33" t="s">
        <v>264</v>
      </c>
      <c r="C469" s="76" t="s">
        <v>265</v>
      </c>
      <c r="D469" s="14">
        <v>1</v>
      </c>
      <c r="E469" s="44"/>
      <c r="F469" s="15">
        <f t="shared" ref="F469:F475" si="0">D469*E469</f>
        <v>0</v>
      </c>
    </row>
    <row r="470" spans="1:6">
      <c r="A470" s="71" t="s">
        <v>75</v>
      </c>
      <c r="B470" s="33" t="s">
        <v>266</v>
      </c>
      <c r="C470" s="76" t="s">
        <v>265</v>
      </c>
      <c r="D470" s="14">
        <v>2</v>
      </c>
      <c r="E470" s="44"/>
      <c r="F470" s="15">
        <f t="shared" si="0"/>
        <v>0</v>
      </c>
    </row>
    <row r="471" spans="1:6" ht="25.5">
      <c r="A471" s="71" t="s">
        <v>93</v>
      </c>
      <c r="B471" s="33" t="s">
        <v>267</v>
      </c>
      <c r="C471" s="76" t="s">
        <v>265</v>
      </c>
      <c r="D471" s="14">
        <v>1</v>
      </c>
      <c r="E471" s="44"/>
      <c r="F471" s="15">
        <f t="shared" si="0"/>
        <v>0</v>
      </c>
    </row>
    <row r="472" spans="1:6">
      <c r="A472" s="71" t="s">
        <v>268</v>
      </c>
      <c r="B472" s="33" t="s">
        <v>269</v>
      </c>
      <c r="C472" s="76" t="s">
        <v>265</v>
      </c>
      <c r="D472" s="14">
        <v>1</v>
      </c>
      <c r="E472" s="44"/>
      <c r="F472" s="15">
        <f t="shared" si="0"/>
        <v>0</v>
      </c>
    </row>
    <row r="473" spans="1:6" ht="25.5">
      <c r="A473" s="71" t="s">
        <v>270</v>
      </c>
      <c r="B473" s="33" t="s">
        <v>271</v>
      </c>
      <c r="C473" s="76" t="s">
        <v>265</v>
      </c>
      <c r="D473" s="14">
        <v>1</v>
      </c>
      <c r="E473" s="44"/>
      <c r="F473" s="15">
        <f t="shared" si="0"/>
        <v>0</v>
      </c>
    </row>
    <row r="474" spans="1:6">
      <c r="A474" s="71" t="s">
        <v>272</v>
      </c>
      <c r="B474" s="33" t="s">
        <v>273</v>
      </c>
      <c r="C474" s="76" t="s">
        <v>265</v>
      </c>
      <c r="D474" s="14">
        <v>1</v>
      </c>
      <c r="E474" s="44"/>
      <c r="F474" s="15">
        <f t="shared" si="0"/>
        <v>0</v>
      </c>
    </row>
    <row r="475" spans="1:6">
      <c r="A475" s="71" t="s">
        <v>274</v>
      </c>
      <c r="B475" s="33" t="s">
        <v>275</v>
      </c>
      <c r="C475" s="76" t="s">
        <v>265</v>
      </c>
      <c r="D475" s="14">
        <v>1</v>
      </c>
      <c r="E475" s="44"/>
      <c r="F475" s="15">
        <f t="shared" si="0"/>
        <v>0</v>
      </c>
    </row>
    <row r="476" spans="1:6">
      <c r="A476" s="88"/>
      <c r="B476" s="89"/>
      <c r="C476" s="164"/>
      <c r="D476" s="165"/>
      <c r="E476" s="166"/>
      <c r="F476" s="91"/>
    </row>
    <row r="477" spans="1:6">
      <c r="A477" s="107"/>
      <c r="B477" s="167"/>
      <c r="C477" s="47"/>
      <c r="D477" s="48"/>
      <c r="E477" s="168"/>
      <c r="F477" s="93"/>
    </row>
    <row r="478" spans="1:6">
      <c r="A478" s="41" t="s">
        <v>194</v>
      </c>
      <c r="B478" s="1150" t="s">
        <v>276</v>
      </c>
      <c r="C478" s="1150"/>
      <c r="D478" s="1150"/>
      <c r="E478" s="1150"/>
      <c r="F478" s="170">
        <f>SUM(F302:F475)</f>
        <v>0</v>
      </c>
    </row>
    <row r="479" spans="1:6">
      <c r="A479" s="71"/>
      <c r="B479" s="33"/>
      <c r="C479" s="13"/>
      <c r="D479" s="14"/>
      <c r="E479" s="65"/>
      <c r="F479" s="73"/>
    </row>
    <row r="480" spans="1:6">
      <c r="A480" s="11" t="s">
        <v>277</v>
      </c>
      <c r="B480" s="55" t="s">
        <v>278</v>
      </c>
      <c r="C480" s="13"/>
      <c r="D480" s="14"/>
      <c r="E480" s="65"/>
      <c r="F480" s="73"/>
    </row>
    <row r="481" spans="1:6">
      <c r="A481" s="71"/>
      <c r="B481" s="33"/>
      <c r="C481" s="13"/>
      <c r="D481" s="14"/>
      <c r="E481" s="15"/>
      <c r="F481" s="15"/>
    </row>
    <row r="482" spans="1:6" ht="114.75">
      <c r="A482" s="85" t="s">
        <v>9</v>
      </c>
      <c r="B482" s="118" t="s">
        <v>279</v>
      </c>
      <c r="C482" s="51" t="s">
        <v>106</v>
      </c>
      <c r="D482" s="52">
        <v>120</v>
      </c>
      <c r="E482" s="53"/>
      <c r="F482" s="53">
        <f>D482*E482</f>
        <v>0</v>
      </c>
    </row>
    <row r="483" spans="1:6">
      <c r="A483" s="71"/>
      <c r="B483" s="171"/>
      <c r="C483" s="13"/>
      <c r="D483" s="14"/>
      <c r="E483" s="65"/>
      <c r="F483" s="73"/>
    </row>
    <row r="484" spans="1:6">
      <c r="A484" s="41" t="s">
        <v>277</v>
      </c>
      <c r="B484" s="169" t="s">
        <v>280</v>
      </c>
      <c r="C484" s="169"/>
      <c r="D484" s="169"/>
      <c r="E484" s="169"/>
      <c r="F484" s="170">
        <f>SUM(F481:F483)</f>
        <v>0</v>
      </c>
    </row>
    <row r="485" spans="1:6">
      <c r="A485" s="71"/>
      <c r="B485" s="33"/>
      <c r="C485" s="13"/>
      <c r="D485" s="14"/>
      <c r="E485" s="65"/>
      <c r="F485" s="73"/>
    </row>
    <row r="486" spans="1:6">
      <c r="A486" s="11" t="s">
        <v>281</v>
      </c>
      <c r="B486" s="1145" t="s">
        <v>282</v>
      </c>
      <c r="C486" s="1145"/>
      <c r="D486" s="1145"/>
      <c r="E486" s="1145"/>
      <c r="F486" s="44"/>
    </row>
    <row r="487" spans="1:6">
      <c r="A487" s="71"/>
      <c r="B487" s="33"/>
      <c r="C487" s="13"/>
      <c r="D487" s="14"/>
      <c r="E487" s="65"/>
      <c r="F487" s="73"/>
    </row>
    <row r="488" spans="1:6" ht="165.75">
      <c r="A488" s="71" t="s">
        <v>9</v>
      </c>
      <c r="B488" s="33" t="s">
        <v>283</v>
      </c>
      <c r="C488" s="13" t="s">
        <v>21</v>
      </c>
      <c r="D488" s="14">
        <v>2</v>
      </c>
      <c r="E488" s="15"/>
      <c r="F488" s="15">
        <f>D488*E488</f>
        <v>0</v>
      </c>
    </row>
    <row r="489" spans="1:6">
      <c r="A489" s="71"/>
      <c r="B489" s="33"/>
      <c r="C489" s="13"/>
      <c r="D489" s="14"/>
      <c r="E489" s="65"/>
      <c r="F489" s="73"/>
    </row>
    <row r="490" spans="1:6" ht="165.75">
      <c r="A490" s="71" t="s">
        <v>12</v>
      </c>
      <c r="B490" s="33" t="s">
        <v>284</v>
      </c>
      <c r="C490" s="13" t="s">
        <v>21</v>
      </c>
      <c r="D490" s="14">
        <v>2</v>
      </c>
      <c r="E490" s="15"/>
      <c r="F490" s="15">
        <f>D490*E490</f>
        <v>0</v>
      </c>
    </row>
    <row r="491" spans="1:6">
      <c r="A491" s="71"/>
      <c r="B491" s="33"/>
      <c r="C491" s="13"/>
      <c r="D491" s="14"/>
      <c r="E491" s="15"/>
      <c r="F491" s="15"/>
    </row>
    <row r="492" spans="1:6" ht="51">
      <c r="A492" s="71" t="s">
        <v>15</v>
      </c>
      <c r="B492" s="33" t="s">
        <v>285</v>
      </c>
      <c r="C492" s="13" t="s">
        <v>17</v>
      </c>
      <c r="D492" s="14">
        <v>630.52</v>
      </c>
      <c r="E492" s="15"/>
      <c r="F492" s="15">
        <f>D492*E492</f>
        <v>0</v>
      </c>
    </row>
    <row r="493" spans="1:6">
      <c r="A493" s="71"/>
      <c r="B493" s="33"/>
      <c r="C493" s="13"/>
      <c r="D493" s="14"/>
      <c r="E493" s="15"/>
      <c r="F493" s="15"/>
    </row>
    <row r="494" spans="1:6" ht="76.5">
      <c r="A494" s="71" t="s">
        <v>18</v>
      </c>
      <c r="B494" s="33" t="s">
        <v>286</v>
      </c>
      <c r="C494" s="13" t="s">
        <v>17</v>
      </c>
      <c r="D494" s="14">
        <v>630.52</v>
      </c>
      <c r="E494" s="15"/>
      <c r="F494" s="15">
        <f>D494*E494</f>
        <v>0</v>
      </c>
    </row>
    <row r="495" spans="1:6">
      <c r="A495" s="71"/>
      <c r="B495" s="33"/>
      <c r="C495" s="13"/>
      <c r="D495" s="14"/>
      <c r="E495" s="15"/>
      <c r="F495" s="15"/>
    </row>
    <row r="496" spans="1:6" ht="165.75">
      <c r="A496" s="71" t="s">
        <v>22</v>
      </c>
      <c r="B496" s="33" t="s">
        <v>287</v>
      </c>
      <c r="C496" s="13"/>
      <c r="D496" s="14"/>
      <c r="E496" s="15"/>
      <c r="F496" s="15"/>
    </row>
    <row r="497" spans="1:6">
      <c r="A497" s="71"/>
      <c r="B497" s="32" t="s">
        <v>288</v>
      </c>
      <c r="C497" s="13" t="s">
        <v>106</v>
      </c>
      <c r="D497" s="14">
        <v>140</v>
      </c>
      <c r="E497" s="15"/>
      <c r="F497" s="15">
        <f>D497*E497</f>
        <v>0</v>
      </c>
    </row>
    <row r="498" spans="1:6">
      <c r="A498" s="85"/>
      <c r="B498" s="149" t="s">
        <v>289</v>
      </c>
      <c r="C498" s="51" t="s">
        <v>106</v>
      </c>
      <c r="D498" s="52">
        <v>15</v>
      </c>
      <c r="E498" s="53"/>
      <c r="F498" s="53">
        <f>D498*E498</f>
        <v>0</v>
      </c>
    </row>
    <row r="499" spans="1:6">
      <c r="A499" s="71"/>
      <c r="B499" s="171"/>
      <c r="C499" s="13"/>
      <c r="D499" s="14"/>
      <c r="E499" s="65"/>
      <c r="F499" s="73"/>
    </row>
    <row r="500" spans="1:6">
      <c r="A500" s="41" t="s">
        <v>281</v>
      </c>
      <c r="B500" s="1150" t="s">
        <v>290</v>
      </c>
      <c r="C500" s="1150"/>
      <c r="D500" s="1150"/>
      <c r="E500" s="1150"/>
      <c r="F500" s="170">
        <f>SUM(F486:F498)</f>
        <v>0</v>
      </c>
    </row>
    <row r="501" spans="1:6">
      <c r="A501" s="41"/>
      <c r="B501" s="172"/>
      <c r="C501" s="169"/>
      <c r="D501" s="169"/>
      <c r="E501" s="169"/>
      <c r="F501" s="170"/>
    </row>
    <row r="502" spans="1:6">
      <c r="A502" s="41"/>
      <c r="B502" s="172"/>
      <c r="C502" s="169"/>
      <c r="D502" s="169"/>
      <c r="E502" s="169"/>
      <c r="F502" s="170"/>
    </row>
    <row r="503" spans="1:6">
      <c r="A503" s="41"/>
      <c r="B503" s="172"/>
      <c r="C503" s="169"/>
      <c r="D503" s="169"/>
      <c r="E503" s="169"/>
      <c r="F503" s="170"/>
    </row>
    <row r="504" spans="1:6" ht="15">
      <c r="A504" s="71"/>
      <c r="B504" s="1151" t="s">
        <v>291</v>
      </c>
      <c r="C504" s="1151"/>
      <c r="D504" s="1151"/>
      <c r="E504" s="1151"/>
      <c r="F504" s="1151"/>
    </row>
    <row r="505" spans="1:6">
      <c r="A505" s="41"/>
      <c r="B505" s="42"/>
      <c r="C505" s="13"/>
      <c r="D505" s="14"/>
      <c r="E505" s="43"/>
      <c r="F505" s="44"/>
    </row>
    <row r="506" spans="1:6">
      <c r="A506" s="11" t="s">
        <v>6</v>
      </c>
      <c r="B506" s="56" t="s">
        <v>39</v>
      </c>
      <c r="C506" s="173"/>
      <c r="D506" s="174"/>
      <c r="E506" s="175"/>
      <c r="F506" s="1259">
        <f>F38</f>
        <v>0</v>
      </c>
    </row>
    <row r="507" spans="1:6">
      <c r="A507" s="11"/>
      <c r="B507" s="56"/>
      <c r="C507" s="176"/>
      <c r="D507" s="174"/>
      <c r="E507" s="175"/>
      <c r="F507" s="1259"/>
    </row>
    <row r="508" spans="1:6">
      <c r="A508" s="11" t="s">
        <v>40</v>
      </c>
      <c r="B508" s="1152" t="s">
        <v>292</v>
      </c>
      <c r="C508" s="1152"/>
      <c r="D508" s="1152"/>
      <c r="E508" s="1152"/>
      <c r="F508" s="1259">
        <f>F95</f>
        <v>0</v>
      </c>
    </row>
    <row r="509" spans="1:6">
      <c r="A509" s="11"/>
      <c r="B509" s="12"/>
      <c r="C509" s="176"/>
      <c r="D509" s="176"/>
      <c r="E509" s="176"/>
      <c r="F509" s="1259"/>
    </row>
    <row r="510" spans="1:6">
      <c r="A510" s="11" t="s">
        <v>64</v>
      </c>
      <c r="B510" s="12" t="s">
        <v>69</v>
      </c>
      <c r="C510" s="176"/>
      <c r="D510" s="176"/>
      <c r="E510" s="176"/>
      <c r="F510" s="1259">
        <f>F104</f>
        <v>0</v>
      </c>
    </row>
    <row r="511" spans="1:6">
      <c r="A511" s="11"/>
      <c r="B511" s="56"/>
      <c r="C511" s="176"/>
      <c r="D511" s="174"/>
      <c r="E511" s="175"/>
      <c r="F511" s="1259"/>
    </row>
    <row r="512" spans="1:6">
      <c r="A512" s="11" t="s">
        <v>70</v>
      </c>
      <c r="B512" s="1145" t="s">
        <v>293</v>
      </c>
      <c r="C512" s="1145"/>
      <c r="D512" s="1145"/>
      <c r="E512" s="1145"/>
      <c r="F512" s="1259">
        <f>F161</f>
        <v>0</v>
      </c>
    </row>
    <row r="513" spans="1:6">
      <c r="A513" s="11"/>
      <c r="B513" s="56"/>
      <c r="C513" s="176"/>
      <c r="D513" s="174"/>
      <c r="E513" s="175"/>
      <c r="F513" s="1259"/>
    </row>
    <row r="514" spans="1:6">
      <c r="A514" s="11" t="s">
        <v>110</v>
      </c>
      <c r="B514" s="1152" t="s">
        <v>117</v>
      </c>
      <c r="C514" s="1152"/>
      <c r="D514" s="1152"/>
      <c r="E514" s="1152"/>
      <c r="F514" s="1259">
        <f>F177</f>
        <v>0</v>
      </c>
    </row>
    <row r="515" spans="1:6">
      <c r="A515" s="11"/>
      <c r="B515" s="56"/>
      <c r="C515" s="176"/>
      <c r="D515" s="174"/>
      <c r="E515" s="175"/>
      <c r="F515" s="1259"/>
    </row>
    <row r="516" spans="1:6">
      <c r="A516" s="87" t="s">
        <v>118</v>
      </c>
      <c r="B516" s="1153" t="s">
        <v>294</v>
      </c>
      <c r="C516" s="1153"/>
      <c r="D516" s="1153"/>
      <c r="E516" s="1153"/>
      <c r="F516" s="1260">
        <f>F217</f>
        <v>0</v>
      </c>
    </row>
    <row r="517" spans="1:6">
      <c r="A517" s="11"/>
      <c r="B517" s="56"/>
      <c r="C517" s="176"/>
      <c r="D517" s="174"/>
      <c r="E517" s="175"/>
      <c r="F517" s="1259"/>
    </row>
    <row r="518" spans="1:6">
      <c r="A518" s="11" t="s">
        <v>149</v>
      </c>
      <c r="B518" s="1145" t="s">
        <v>155</v>
      </c>
      <c r="C518" s="1145"/>
      <c r="D518" s="1145"/>
      <c r="E518" s="175"/>
      <c r="F518" s="1259">
        <f>F231</f>
        <v>0</v>
      </c>
    </row>
    <row r="519" spans="1:6">
      <c r="A519" s="41"/>
      <c r="B519" s="33"/>
      <c r="C519" s="13"/>
      <c r="D519" s="15"/>
      <c r="E519" s="65"/>
      <c r="F519" s="1259"/>
    </row>
    <row r="520" spans="1:6">
      <c r="A520" s="11" t="s">
        <v>156</v>
      </c>
      <c r="B520" s="56" t="s">
        <v>178</v>
      </c>
      <c r="C520" s="173"/>
      <c r="D520" s="174"/>
      <c r="E520" s="175"/>
      <c r="F520" s="1259">
        <f>F265</f>
        <v>0</v>
      </c>
    </row>
    <row r="521" spans="1:6">
      <c r="A521" s="11"/>
      <c r="B521" s="56"/>
      <c r="C521" s="173"/>
      <c r="D521" s="174"/>
      <c r="E521" s="175"/>
      <c r="F521" s="1259"/>
    </row>
    <row r="522" spans="1:6">
      <c r="A522" s="11" t="s">
        <v>179</v>
      </c>
      <c r="B522" s="1152" t="s">
        <v>193</v>
      </c>
      <c r="C522" s="1152"/>
      <c r="D522" s="1152"/>
      <c r="E522" s="1152"/>
      <c r="F522" s="1259">
        <f>F298</f>
        <v>0</v>
      </c>
    </row>
    <row r="523" spans="1:6">
      <c r="A523" s="11"/>
      <c r="B523" s="12"/>
      <c r="C523" s="176"/>
      <c r="D523" s="176"/>
      <c r="E523" s="176"/>
      <c r="F523" s="1259"/>
    </row>
    <row r="524" spans="1:6">
      <c r="A524" s="11" t="s">
        <v>194</v>
      </c>
      <c r="B524" s="12" t="s">
        <v>276</v>
      </c>
      <c r="C524" s="176"/>
      <c r="D524" s="176"/>
      <c r="E524" s="176"/>
      <c r="F524" s="1259">
        <f>F478</f>
        <v>0</v>
      </c>
    </row>
    <row r="525" spans="1:6">
      <c r="A525" s="11"/>
      <c r="B525" s="12"/>
      <c r="C525" s="176"/>
      <c r="D525" s="176"/>
      <c r="E525" s="176"/>
      <c r="F525" s="1259"/>
    </row>
    <row r="526" spans="1:6">
      <c r="A526" s="11" t="s">
        <v>277</v>
      </c>
      <c r="B526" s="12" t="str">
        <f>B484</f>
        <v>LIMARSKI RADOVI UKUPNO:</v>
      </c>
      <c r="C526" s="176"/>
      <c r="D526" s="176"/>
      <c r="E526" s="176"/>
      <c r="F526" s="1259">
        <f>F484</f>
        <v>0</v>
      </c>
    </row>
    <row r="527" spans="1:6">
      <c r="A527" s="11"/>
      <c r="B527" s="12"/>
      <c r="C527" s="176"/>
      <c r="D527" s="176"/>
      <c r="E527" s="176"/>
      <c r="F527" s="1259"/>
    </row>
    <row r="528" spans="1:6">
      <c r="A528" s="11" t="s">
        <v>281</v>
      </c>
      <c r="B528" s="12" t="s">
        <v>290</v>
      </c>
      <c r="C528" s="176"/>
      <c r="D528" s="176"/>
      <c r="E528" s="176"/>
      <c r="F528" s="1259">
        <f>F500</f>
        <v>0</v>
      </c>
    </row>
    <row r="529" spans="1:6">
      <c r="A529" s="49"/>
      <c r="B529" s="50"/>
      <c r="C529" s="177"/>
      <c r="D529" s="52"/>
      <c r="E529" s="178"/>
      <c r="F529" s="1261"/>
    </row>
    <row r="530" spans="1:6">
      <c r="A530" s="41"/>
      <c r="B530" s="42"/>
      <c r="C530" s="150"/>
      <c r="D530" s="14"/>
      <c r="E530" s="43"/>
      <c r="F530" s="1262"/>
    </row>
    <row r="531" spans="1:6">
      <c r="A531" s="11" t="s">
        <v>295</v>
      </c>
      <c r="B531" s="1152" t="s">
        <v>296</v>
      </c>
      <c r="C531" s="1152"/>
      <c r="D531" s="1152"/>
      <c r="E531" s="1152"/>
      <c r="F531" s="1263">
        <f>SUM(F505:F529)</f>
        <v>0</v>
      </c>
    </row>
    <row r="532" spans="1:6">
      <c r="A532" s="41"/>
      <c r="B532" s="42"/>
      <c r="C532" s="13"/>
      <c r="D532" s="14"/>
      <c r="E532" s="43"/>
      <c r="F532" s="1262"/>
    </row>
    <row r="533" spans="1:6">
      <c r="A533" s="49"/>
      <c r="B533" s="180" t="s">
        <v>297</v>
      </c>
      <c r="C533" s="51"/>
      <c r="D533" s="52"/>
      <c r="E533" s="178"/>
      <c r="F533" s="1264">
        <f>F535-F531</f>
        <v>0</v>
      </c>
    </row>
    <row r="534" spans="1:6">
      <c r="A534" s="71"/>
      <c r="B534" s="42"/>
      <c r="C534" s="13"/>
      <c r="D534" s="14"/>
      <c r="E534" s="43"/>
      <c r="F534" s="1262"/>
    </row>
    <row r="535" spans="1:6">
      <c r="A535" s="11" t="s">
        <v>295</v>
      </c>
      <c r="B535" s="56" t="s">
        <v>298</v>
      </c>
      <c r="C535" s="182"/>
      <c r="D535" s="183"/>
      <c r="E535" s="182"/>
      <c r="F535" s="1260">
        <f>F531*1.25</f>
        <v>0</v>
      </c>
    </row>
    <row r="536" spans="1:6">
      <c r="A536" s="49"/>
      <c r="B536" s="180"/>
      <c r="C536" s="51"/>
      <c r="D536" s="52"/>
      <c r="E536" s="178"/>
      <c r="F536" s="181"/>
    </row>
    <row r="537" spans="1:6">
      <c r="A537" s="71"/>
      <c r="B537" s="42"/>
      <c r="C537" s="13"/>
      <c r="D537" s="14"/>
      <c r="E537" s="43"/>
      <c r="F537" s="179"/>
    </row>
  </sheetData>
  <mergeCells count="23">
    <mergeCell ref="B514:E514"/>
    <mergeCell ref="B516:E516"/>
    <mergeCell ref="B518:D518"/>
    <mergeCell ref="B522:E522"/>
    <mergeCell ref="B531:E531"/>
    <mergeCell ref="B512:E512"/>
    <mergeCell ref="B180:E180"/>
    <mergeCell ref="B217:D217"/>
    <mergeCell ref="B220:E220"/>
    <mergeCell ref="B231:E231"/>
    <mergeCell ref="B268:E268"/>
    <mergeCell ref="B301:E301"/>
    <mergeCell ref="B478:E478"/>
    <mergeCell ref="B486:E486"/>
    <mergeCell ref="B500:E500"/>
    <mergeCell ref="B504:F504"/>
    <mergeCell ref="B508:E508"/>
    <mergeCell ref="B161:E161"/>
    <mergeCell ref="B41:C41"/>
    <mergeCell ref="B95:E95"/>
    <mergeCell ref="B98:F98"/>
    <mergeCell ref="B104:E104"/>
    <mergeCell ref="B107:F107"/>
  </mergeCells>
  <conditionalFormatting sqref="F7:F37 F215">
    <cfRule type="cellIs" dxfId="31" priority="10" stopIfTrue="1" operator="greaterThan">
      <formula>0</formula>
    </cfRule>
  </conditionalFormatting>
  <conditionalFormatting sqref="F45:F88">
    <cfRule type="cellIs" dxfId="30" priority="11" stopIfTrue="1" operator="greaterThan">
      <formula>0</formula>
    </cfRule>
  </conditionalFormatting>
  <conditionalFormatting sqref="F89:F91">
    <cfRule type="cellIs" dxfId="29" priority="26" stopIfTrue="1" operator="greaterThan">
      <formula>0</formula>
    </cfRule>
  </conditionalFormatting>
  <conditionalFormatting sqref="F90 F263 F290:F294 F305:F476 F481:F482 F490:F498">
    <cfRule type="cellIs" dxfId="28" priority="21" stopIfTrue="1" operator="greaterThan">
      <formula>0</formula>
    </cfRule>
  </conditionalFormatting>
  <conditionalFormatting sqref="F92">
    <cfRule type="cellIs" dxfId="27" priority="19" stopIfTrue="1" operator="greaterThan">
      <formula>0</formula>
    </cfRule>
  </conditionalFormatting>
  <conditionalFormatting sqref="F93">
    <cfRule type="cellIs" dxfId="26" priority="24" stopIfTrue="1" operator="greaterThan">
      <formula>0</formula>
    </cfRule>
  </conditionalFormatting>
  <conditionalFormatting sqref="F101">
    <cfRule type="cellIs" dxfId="25" priority="20" stopIfTrue="1" operator="greaterThan">
      <formula>0</formula>
    </cfRule>
  </conditionalFormatting>
  <conditionalFormatting sqref="F109:F114">
    <cfRule type="cellIs" dxfId="24" priority="18" stopIfTrue="1" operator="greaterThan">
      <formula>0</formula>
    </cfRule>
  </conditionalFormatting>
  <conditionalFormatting sqref="F116:F159">
    <cfRule type="cellIs" dxfId="23" priority="9" stopIfTrue="1" operator="greaterThan">
      <formula>0</formula>
    </cfRule>
  </conditionalFormatting>
  <conditionalFormatting sqref="F166:F173 C175 F176 F178 F296">
    <cfRule type="cellIs" dxfId="22" priority="25" stopIfTrue="1" operator="greaterThan">
      <formula>0</formula>
    </cfRule>
  </conditionalFormatting>
  <conditionalFormatting sqref="F174">
    <cfRule type="cellIs" dxfId="21" priority="17" stopIfTrue="1" operator="greaterThan">
      <formula>0</formula>
    </cfRule>
  </conditionalFormatting>
  <conditionalFormatting sqref="F196">
    <cfRule type="cellIs" dxfId="20" priority="1" stopIfTrue="1" operator="greaterThan">
      <formula>0</formula>
    </cfRule>
  </conditionalFormatting>
  <conditionalFormatting sqref="F197 F207:F208">
    <cfRule type="cellIs" dxfId="19" priority="6" stopIfTrue="1" operator="greaterThan">
      <formula>0</formula>
    </cfRule>
  </conditionalFormatting>
  <conditionalFormatting sqref="F200">
    <cfRule type="cellIs" dxfId="18" priority="3" stopIfTrue="1" operator="greaterThan">
      <formula>0</formula>
    </cfRule>
  </conditionalFormatting>
  <conditionalFormatting sqref="F202:F204">
    <cfRule type="cellIs" dxfId="17" priority="2" stopIfTrue="1" operator="greaterThan">
      <formula>0</formula>
    </cfRule>
  </conditionalFormatting>
  <conditionalFormatting sqref="F205:F206">
    <cfRule type="cellIs" dxfId="16" priority="4" stopIfTrue="1" operator="greaterThan">
      <formula>0</formula>
    </cfRule>
  </conditionalFormatting>
  <conditionalFormatting sqref="F212:F213">
    <cfRule type="cellIs" dxfId="15" priority="5" stopIfTrue="1" operator="greaterThan">
      <formula>0</formula>
    </cfRule>
  </conditionalFormatting>
  <conditionalFormatting sqref="F224">
    <cfRule type="cellIs" dxfId="14" priority="23" stopIfTrue="1" operator="greaterThan">
      <formula>0</formula>
    </cfRule>
  </conditionalFormatting>
  <conditionalFormatting sqref="F226:F230">
    <cfRule type="cellIs" dxfId="13" priority="16" stopIfTrue="1" operator="greaterThan">
      <formula>0</formula>
    </cfRule>
  </conditionalFormatting>
  <conditionalFormatting sqref="F238:F241">
    <cfRule type="cellIs" dxfId="12" priority="12" stopIfTrue="1" operator="greaterThan">
      <formula>0</formula>
    </cfRule>
  </conditionalFormatting>
  <conditionalFormatting sqref="F244:F247">
    <cfRule type="cellIs" dxfId="11" priority="8" stopIfTrue="1" operator="greaterThan">
      <formula>0</formula>
    </cfRule>
  </conditionalFormatting>
  <conditionalFormatting sqref="F261:F262">
    <cfRule type="cellIs" dxfId="10" priority="13" stopIfTrue="1" operator="greaterThan">
      <formula>0</formula>
    </cfRule>
  </conditionalFormatting>
  <conditionalFormatting sqref="F282">
    <cfRule type="cellIs" dxfId="9" priority="15" stopIfTrue="1" operator="greaterThan">
      <formula>0</formula>
    </cfRule>
  </conditionalFormatting>
  <conditionalFormatting sqref="F288">
    <cfRule type="cellIs" dxfId="8" priority="14" stopIfTrue="1" operator="greaterThan">
      <formula>0</formula>
    </cfRule>
  </conditionalFormatting>
  <conditionalFormatting sqref="F295">
    <cfRule type="cellIs" dxfId="7" priority="7" stopIfTrue="1" operator="greaterThan">
      <formula>0</formula>
    </cfRule>
  </conditionalFormatting>
  <conditionalFormatting sqref="F488">
    <cfRule type="cellIs" dxfId="6" priority="22" stopIfTrue="1" operator="greaterThan">
      <formula>0</formula>
    </cfRule>
  </conditionalFormatting>
  <pageMargins left="0.70866141732283472" right="0.70866141732283472" top="0.74803149606299213" bottom="0.74803149606299213"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3B6D3-6694-4CC5-923B-907265CBB6B9}">
  <dimension ref="A1:G40"/>
  <sheetViews>
    <sheetView view="pageBreakPreview" zoomScale="60" zoomScaleNormal="100" workbookViewId="0">
      <selection activeCell="O23" sqref="O23"/>
    </sheetView>
  </sheetViews>
  <sheetFormatPr defaultColWidth="9.140625" defaultRowHeight="15"/>
  <cols>
    <col min="1" max="1" width="28" style="184" customWidth="1"/>
    <col min="2" max="2" width="17.85546875" style="184" customWidth="1"/>
    <col min="3" max="6" width="9.140625" style="184"/>
    <col min="7" max="7" width="8.7109375" style="184" customWidth="1"/>
    <col min="8" max="8" width="10.7109375" style="184" customWidth="1"/>
    <col min="9" max="16384" width="9.140625" style="184"/>
  </cols>
  <sheetData>
    <row r="1" spans="1:7" ht="16.5">
      <c r="B1" s="185"/>
      <c r="C1" s="186"/>
      <c r="D1" s="186"/>
      <c r="E1" s="186"/>
      <c r="F1" s="187"/>
    </row>
    <row r="2" spans="1:7" ht="16.5">
      <c r="B2" s="185"/>
      <c r="C2" s="188"/>
      <c r="D2" s="186"/>
      <c r="E2" s="186"/>
      <c r="F2" s="187"/>
    </row>
    <row r="3" spans="1:7" ht="33.75" customHeight="1">
      <c r="A3" s="1271" t="s">
        <v>1614</v>
      </c>
      <c r="B3" s="1271"/>
      <c r="C3" s="1271"/>
      <c r="D3" s="1271"/>
      <c r="E3" s="1271"/>
      <c r="F3" s="1271"/>
      <c r="G3" s="1271"/>
    </row>
    <row r="4" spans="1:7" ht="16.5">
      <c r="B4" s="190"/>
      <c r="C4" s="188"/>
      <c r="D4" s="186"/>
      <c r="E4" s="186"/>
      <c r="F4" s="187"/>
    </row>
    <row r="5" spans="1:7" ht="69" customHeight="1">
      <c r="B5" s="1169" t="s">
        <v>300</v>
      </c>
      <c r="C5" s="1168"/>
      <c r="D5" s="1170"/>
      <c r="E5" s="1169"/>
      <c r="F5" s="1168"/>
      <c r="G5" s="1170"/>
    </row>
    <row r="6" spans="1:7" ht="16.5">
      <c r="B6" s="185"/>
      <c r="C6" s="186"/>
      <c r="D6" s="186"/>
      <c r="E6" s="186"/>
      <c r="F6" s="187"/>
    </row>
    <row r="7" spans="1:7" ht="16.5">
      <c r="B7" s="185"/>
      <c r="C7" s="186"/>
      <c r="D7" s="186"/>
      <c r="E7" s="186"/>
      <c r="F7" s="187"/>
    </row>
    <row r="8" spans="1:7" ht="16.5">
      <c r="B8" s="185"/>
      <c r="C8" s="186"/>
      <c r="D8" s="186"/>
      <c r="E8" s="186"/>
      <c r="F8" s="187"/>
    </row>
    <row r="9" spans="1:7" ht="16.5">
      <c r="B9" s="185"/>
      <c r="C9" s="188"/>
      <c r="D9" s="186"/>
      <c r="E9" s="186"/>
      <c r="F9" s="187"/>
    </row>
    <row r="10" spans="1:7" ht="16.5">
      <c r="B10" s="190"/>
      <c r="C10" s="188"/>
      <c r="D10" s="186"/>
      <c r="E10" s="186"/>
      <c r="F10" s="187"/>
    </row>
    <row r="11" spans="1:7" ht="16.5">
      <c r="B11" s="190"/>
      <c r="C11" s="188"/>
      <c r="D11" s="186"/>
      <c r="E11" s="186"/>
      <c r="F11" s="187"/>
    </row>
    <row r="12" spans="1:7" ht="16.5">
      <c r="B12" s="190"/>
      <c r="C12" s="188"/>
      <c r="D12" s="186"/>
      <c r="E12" s="186"/>
      <c r="F12" s="186"/>
      <c r="G12" s="186"/>
    </row>
    <row r="13" spans="1:7" ht="16.5">
      <c r="B13" s="185"/>
      <c r="C13" s="186"/>
      <c r="D13" s="186"/>
      <c r="E13" s="186"/>
      <c r="F13" s="187"/>
    </row>
    <row r="14" spans="1:7" ht="16.5">
      <c r="B14" s="185"/>
      <c r="C14" s="186"/>
      <c r="D14" s="186"/>
      <c r="E14" s="186"/>
      <c r="F14" s="187"/>
    </row>
    <row r="15" spans="1:7" ht="16.5">
      <c r="B15" s="185"/>
      <c r="C15" s="186"/>
      <c r="D15" s="186"/>
      <c r="E15" s="186"/>
      <c r="F15" s="187"/>
    </row>
    <row r="16" spans="1:7" ht="16.5">
      <c r="B16" s="185"/>
      <c r="C16" s="188"/>
      <c r="D16" s="186"/>
      <c r="E16" s="186"/>
      <c r="F16" s="187"/>
    </row>
    <row r="17" spans="2:6" ht="16.5">
      <c r="B17" s="191"/>
      <c r="C17" s="186"/>
      <c r="D17" s="186"/>
      <c r="E17" s="186"/>
      <c r="F17" s="187"/>
    </row>
    <row r="18" spans="2:6" ht="16.5">
      <c r="B18" s="185"/>
      <c r="C18" s="186"/>
      <c r="D18" s="186"/>
      <c r="E18" s="186"/>
      <c r="F18" s="187"/>
    </row>
    <row r="19" spans="2:6" ht="16.5">
      <c r="B19" s="185"/>
      <c r="C19" s="186"/>
      <c r="D19" s="186"/>
      <c r="E19" s="186"/>
      <c r="F19" s="187"/>
    </row>
    <row r="20" spans="2:6" ht="16.5">
      <c r="C20" s="190"/>
      <c r="D20" s="186"/>
      <c r="E20" s="186"/>
    </row>
    <row r="21" spans="2:6" ht="18.75">
      <c r="C21" s="192"/>
      <c r="D21" s="186"/>
      <c r="E21" s="186"/>
      <c r="F21" s="193"/>
    </row>
    <row r="22" spans="2:6" ht="16.5">
      <c r="B22" s="185"/>
      <c r="C22" s="186"/>
      <c r="D22" s="186"/>
      <c r="E22" s="186"/>
      <c r="F22" s="187"/>
    </row>
    <row r="23" spans="2:6" ht="16.5">
      <c r="B23" s="185"/>
      <c r="C23" s="186"/>
      <c r="D23" s="186"/>
      <c r="E23" s="186"/>
      <c r="F23" s="187"/>
    </row>
    <row r="24" spans="2:6" ht="16.5">
      <c r="B24" s="185"/>
      <c r="C24" s="186"/>
      <c r="D24" s="186"/>
      <c r="E24" s="186"/>
      <c r="F24" s="187"/>
    </row>
    <row r="25" spans="2:6" ht="16.5">
      <c r="B25" s="185"/>
      <c r="C25" s="186"/>
      <c r="D25" s="186"/>
      <c r="E25" s="186"/>
      <c r="F25" s="187"/>
    </row>
    <row r="26" spans="2:6" ht="16.5">
      <c r="B26" s="185"/>
      <c r="C26" s="188"/>
      <c r="D26" s="186"/>
      <c r="E26" s="186"/>
      <c r="F26" s="187"/>
    </row>
    <row r="27" spans="2:6" ht="16.5">
      <c r="B27" s="194"/>
      <c r="C27" s="186"/>
      <c r="D27" s="186"/>
      <c r="E27" s="186"/>
      <c r="F27" s="187"/>
    </row>
    <row r="28" spans="2:6" ht="16.5">
      <c r="B28" s="194"/>
      <c r="C28" s="186"/>
      <c r="D28" s="186"/>
      <c r="E28" s="186"/>
      <c r="F28" s="187"/>
    </row>
    <row r="29" spans="2:6" ht="16.5">
      <c r="B29" s="194"/>
      <c r="C29" s="186"/>
      <c r="D29" s="186"/>
      <c r="E29" s="186"/>
      <c r="F29" s="187"/>
    </row>
    <row r="30" spans="2:6" ht="16.5">
      <c r="B30" s="185"/>
      <c r="C30" s="188"/>
      <c r="D30" s="186"/>
      <c r="E30" s="186"/>
      <c r="F30" s="187"/>
    </row>
    <row r="31" spans="2:6" ht="16.5">
      <c r="B31" s="190"/>
      <c r="C31" s="188"/>
      <c r="D31" s="186"/>
      <c r="E31" s="186"/>
      <c r="F31" s="187"/>
    </row>
    <row r="32" spans="2:6" ht="16.5">
      <c r="B32" s="190"/>
      <c r="C32" s="188"/>
      <c r="D32" s="186"/>
      <c r="E32" s="186"/>
      <c r="F32" s="187"/>
    </row>
    <row r="33" spans="2:6" ht="16.5">
      <c r="B33" s="190"/>
      <c r="C33" s="188"/>
      <c r="D33" s="186"/>
      <c r="E33" s="186"/>
      <c r="F33" s="187"/>
    </row>
    <row r="34" spans="2:6" ht="16.5">
      <c r="B34" s="194"/>
      <c r="C34" s="186"/>
      <c r="D34" s="186"/>
      <c r="E34" s="186"/>
      <c r="F34" s="187"/>
    </row>
    <row r="35" spans="2:6" ht="16.5">
      <c r="B35" s="194"/>
      <c r="C35" s="186"/>
      <c r="D35" s="186"/>
      <c r="E35" s="186"/>
      <c r="F35" s="187"/>
    </row>
    <row r="36" spans="2:6" ht="16.5">
      <c r="B36" s="194"/>
      <c r="C36" s="186"/>
      <c r="D36" s="186"/>
      <c r="E36" s="186"/>
      <c r="F36" s="187"/>
    </row>
    <row r="37" spans="2:6" ht="16.5">
      <c r="B37" s="194"/>
      <c r="C37" s="186"/>
      <c r="D37" s="186"/>
      <c r="E37" s="186"/>
      <c r="F37" s="187"/>
    </row>
    <row r="38" spans="2:6" ht="16.5">
      <c r="B38" s="194"/>
      <c r="C38" s="186"/>
      <c r="D38" s="186"/>
      <c r="E38" s="186"/>
      <c r="F38" s="187"/>
    </row>
    <row r="39" spans="2:6" ht="16.5">
      <c r="B39" s="194"/>
      <c r="C39" s="186"/>
      <c r="D39" s="186"/>
      <c r="E39" s="186"/>
      <c r="F39" s="187"/>
    </row>
    <row r="40" spans="2:6" ht="16.5">
      <c r="B40" s="185"/>
      <c r="C40" s="188"/>
      <c r="D40" s="186"/>
      <c r="E40" s="186"/>
      <c r="F40" s="187"/>
    </row>
  </sheetData>
  <mergeCells count="3">
    <mergeCell ref="B5:D5"/>
    <mergeCell ref="E5:G5"/>
    <mergeCell ref="A3:G3"/>
  </mergeCells>
  <pageMargins left="0.7" right="0.7" top="0.75" bottom="0.75" header="0.3" footer="0.3"/>
  <pageSetup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C6A91-3E93-4713-B38C-759A04CA1E7F}">
  <dimension ref="A1:G487"/>
  <sheetViews>
    <sheetView view="pageBreakPreview" topLeftCell="A447" zoomScaleNormal="100" zoomScaleSheetLayoutView="100" workbookViewId="0">
      <selection activeCell="E433" sqref="E433:E449"/>
    </sheetView>
  </sheetViews>
  <sheetFormatPr defaultColWidth="9.140625" defaultRowHeight="15"/>
  <cols>
    <col min="1" max="1" width="5.85546875" style="184" customWidth="1"/>
    <col min="2" max="2" width="55.7109375" style="184" customWidth="1"/>
    <col min="3" max="3" width="5.140625" style="184" bestFit="1" customWidth="1"/>
    <col min="4" max="4" width="6" style="184" bestFit="1" customWidth="1"/>
    <col min="5" max="5" width="11.7109375" style="806" customWidth="1"/>
    <col min="6" max="6" width="2" style="184" customWidth="1"/>
    <col min="7" max="7" width="13.42578125" style="184" customWidth="1"/>
    <col min="8" max="16384" width="9.140625" style="184"/>
  </cols>
  <sheetData>
    <row r="1" spans="1:7">
      <c r="A1" s="488" t="s">
        <v>0</v>
      </c>
      <c r="B1" s="489" t="s">
        <v>1</v>
      </c>
      <c r="C1" s="490" t="s">
        <v>2</v>
      </c>
      <c r="D1" s="491" t="s">
        <v>3</v>
      </c>
      <c r="E1" s="492" t="s">
        <v>4</v>
      </c>
      <c r="F1" s="493"/>
      <c r="G1" s="494" t="s">
        <v>5</v>
      </c>
    </row>
    <row r="2" spans="1:7">
      <c r="A2" s="495"/>
      <c r="B2" s="496"/>
      <c r="C2" s="497"/>
      <c r="D2" s="498"/>
      <c r="E2" s="499"/>
      <c r="F2" s="500"/>
      <c r="G2" s="501"/>
    </row>
    <row r="3" spans="1:7">
      <c r="A3" s="502"/>
      <c r="B3" s="503" t="s">
        <v>993</v>
      </c>
      <c r="C3" s="502"/>
      <c r="D3" s="502"/>
      <c r="E3" s="504"/>
      <c r="F3" s="502"/>
      <c r="G3" s="505"/>
    </row>
    <row r="4" spans="1:7">
      <c r="A4" s="502"/>
      <c r="B4" s="503"/>
      <c r="C4" s="502"/>
      <c r="D4" s="502"/>
      <c r="E4" s="504"/>
      <c r="F4" s="502"/>
      <c r="G4" s="505"/>
    </row>
    <row r="5" spans="1:7" ht="178.5">
      <c r="A5" s="502"/>
      <c r="B5" s="506" t="s">
        <v>994</v>
      </c>
      <c r="C5" s="502"/>
      <c r="D5" s="502"/>
      <c r="E5" s="504"/>
      <c r="F5" s="502"/>
      <c r="G5" s="505"/>
    </row>
    <row r="6" spans="1:7" ht="38.25">
      <c r="A6" s="502"/>
      <c r="B6" s="507" t="s">
        <v>995</v>
      </c>
      <c r="C6" s="502"/>
      <c r="D6" s="502"/>
      <c r="E6" s="504"/>
      <c r="F6" s="502"/>
      <c r="G6" s="505"/>
    </row>
    <row r="7" spans="1:7" ht="89.25">
      <c r="A7" s="502"/>
      <c r="B7" s="507" t="s">
        <v>996</v>
      </c>
      <c r="C7" s="502"/>
      <c r="D7" s="502"/>
      <c r="E7" s="504"/>
      <c r="F7" s="502"/>
      <c r="G7" s="505"/>
    </row>
    <row r="8" spans="1:7" ht="140.25">
      <c r="A8" s="502"/>
      <c r="B8" s="507" t="s">
        <v>997</v>
      </c>
      <c r="C8" s="502"/>
      <c r="D8" s="502"/>
      <c r="E8" s="504"/>
      <c r="F8" s="502"/>
      <c r="G8" s="505"/>
    </row>
    <row r="9" spans="1:7" ht="76.5">
      <c r="A9" s="502"/>
      <c r="B9" s="507" t="s">
        <v>998</v>
      </c>
      <c r="C9" s="502"/>
      <c r="D9" s="502"/>
      <c r="E9" s="504"/>
      <c r="F9" s="502"/>
      <c r="G9" s="505"/>
    </row>
    <row r="10" spans="1:7" ht="51">
      <c r="A10" s="502"/>
      <c r="B10" s="508" t="s">
        <v>999</v>
      </c>
      <c r="C10" s="502"/>
      <c r="D10" s="502"/>
      <c r="E10" s="504"/>
      <c r="F10" s="502"/>
      <c r="G10" s="505"/>
    </row>
    <row r="11" spans="1:7">
      <c r="A11" s="502"/>
      <c r="B11" s="503"/>
      <c r="C11" s="502"/>
      <c r="D11" s="502"/>
      <c r="E11" s="504"/>
      <c r="F11" s="502"/>
      <c r="G11" s="505"/>
    </row>
    <row r="12" spans="1:7" ht="267.75">
      <c r="A12" s="509" t="s">
        <v>1000</v>
      </c>
      <c r="B12" s="510" t="s">
        <v>1001</v>
      </c>
      <c r="C12" s="511"/>
      <c r="D12" s="512"/>
      <c r="E12" s="513"/>
      <c r="F12" s="514"/>
      <c r="G12" s="505"/>
    </row>
    <row r="13" spans="1:7">
      <c r="A13" s="509"/>
      <c r="B13" s="515" t="s">
        <v>1002</v>
      </c>
      <c r="C13" s="511"/>
      <c r="D13" s="512"/>
      <c r="E13" s="513"/>
      <c r="F13" s="514"/>
      <c r="G13" s="505"/>
    </row>
    <row r="14" spans="1:7" ht="51">
      <c r="A14" s="516"/>
      <c r="B14" s="517" t="s">
        <v>1003</v>
      </c>
      <c r="C14" s="511"/>
      <c r="D14" s="512"/>
      <c r="E14" s="513"/>
      <c r="F14" s="514"/>
      <c r="G14" s="505"/>
    </row>
    <row r="15" spans="1:7">
      <c r="A15" s="516"/>
      <c r="B15" s="515" t="s">
        <v>1004</v>
      </c>
      <c r="C15" s="511"/>
      <c r="D15" s="512"/>
      <c r="E15" s="513"/>
      <c r="F15" s="514"/>
      <c r="G15" s="505"/>
    </row>
    <row r="16" spans="1:7" ht="38.25">
      <c r="A16" s="516"/>
      <c r="B16" s="517" t="s">
        <v>1005</v>
      </c>
      <c r="C16" s="511"/>
      <c r="D16" s="512"/>
      <c r="E16" s="513"/>
      <c r="F16" s="514"/>
      <c r="G16" s="505"/>
    </row>
    <row r="17" spans="1:7">
      <c r="A17" s="516"/>
      <c r="B17" s="515" t="s">
        <v>1006</v>
      </c>
      <c r="C17" s="511"/>
      <c r="D17" s="512"/>
      <c r="E17" s="513"/>
      <c r="F17" s="514"/>
      <c r="G17" s="505"/>
    </row>
    <row r="18" spans="1:7" ht="25.5">
      <c r="A18" s="516"/>
      <c r="B18" s="517" t="s">
        <v>1007</v>
      </c>
      <c r="C18" s="511"/>
      <c r="D18" s="512"/>
      <c r="E18" s="513"/>
      <c r="F18" s="514"/>
      <c r="G18" s="505"/>
    </row>
    <row r="19" spans="1:7">
      <c r="A19" s="516"/>
      <c r="B19" s="515" t="s">
        <v>1008</v>
      </c>
      <c r="C19" s="511"/>
      <c r="D19" s="512"/>
      <c r="E19" s="513"/>
      <c r="F19" s="514"/>
      <c r="G19" s="505"/>
    </row>
    <row r="20" spans="1:7" ht="25.5">
      <c r="A20" s="516"/>
      <c r="B20" s="517" t="s">
        <v>1009</v>
      </c>
      <c r="C20" s="511"/>
      <c r="D20" s="512"/>
      <c r="E20" s="513"/>
      <c r="F20" s="514"/>
      <c r="G20" s="505"/>
    </row>
    <row r="21" spans="1:7">
      <c r="A21" s="516"/>
      <c r="B21" s="515" t="s">
        <v>1010</v>
      </c>
      <c r="C21" s="511"/>
      <c r="D21" s="512"/>
      <c r="E21" s="513"/>
      <c r="F21" s="514"/>
      <c r="G21" s="505"/>
    </row>
    <row r="22" spans="1:7" ht="25.5">
      <c r="A22" s="516"/>
      <c r="B22" s="517" t="s">
        <v>1011</v>
      </c>
      <c r="C22" s="511"/>
      <c r="D22" s="512"/>
      <c r="E22" s="513"/>
      <c r="F22" s="514"/>
      <c r="G22" s="505"/>
    </row>
    <row r="23" spans="1:7">
      <c r="A23" s="516"/>
      <c r="B23" s="517"/>
      <c r="C23" s="511"/>
      <c r="D23" s="512"/>
      <c r="E23" s="513"/>
      <c r="F23" s="514"/>
      <c r="G23" s="505"/>
    </row>
    <row r="24" spans="1:7">
      <c r="A24" s="516"/>
      <c r="B24" s="518" t="s">
        <v>1012</v>
      </c>
      <c r="C24" s="511"/>
      <c r="D24" s="512"/>
      <c r="E24" s="513"/>
      <c r="F24" s="514"/>
      <c r="G24" s="505"/>
    </row>
    <row r="25" spans="1:7">
      <c r="A25" s="516"/>
      <c r="B25" s="518" t="s">
        <v>1013</v>
      </c>
      <c r="C25" s="511"/>
      <c r="D25" s="512"/>
      <c r="E25" s="513"/>
      <c r="F25" s="514"/>
      <c r="G25" s="505"/>
    </row>
    <row r="26" spans="1:7">
      <c r="A26" s="516"/>
      <c r="B26" s="518" t="s">
        <v>1014</v>
      </c>
      <c r="C26" s="511"/>
      <c r="D26" s="512"/>
      <c r="E26" s="513"/>
      <c r="F26" s="514"/>
      <c r="G26" s="505"/>
    </row>
    <row r="27" spans="1:7">
      <c r="A27" s="516"/>
      <c r="B27" s="518" t="s">
        <v>1015</v>
      </c>
      <c r="C27" s="511"/>
      <c r="D27" s="512"/>
      <c r="E27" s="513"/>
      <c r="F27" s="514"/>
      <c r="G27" s="505"/>
    </row>
    <row r="28" spans="1:7">
      <c r="A28" s="516"/>
      <c r="B28" s="518" t="s">
        <v>1016</v>
      </c>
      <c r="C28" s="511"/>
      <c r="D28" s="512"/>
      <c r="E28" s="513"/>
      <c r="F28" s="514"/>
      <c r="G28" s="505"/>
    </row>
    <row r="29" spans="1:7">
      <c r="A29" s="516"/>
      <c r="B29" s="518" t="s">
        <v>1017</v>
      </c>
      <c r="C29" s="511"/>
      <c r="D29" s="512"/>
      <c r="E29" s="513"/>
      <c r="F29" s="514"/>
      <c r="G29" s="505"/>
    </row>
    <row r="30" spans="1:7">
      <c r="A30" s="516"/>
      <c r="B30" s="518" t="s">
        <v>1018</v>
      </c>
      <c r="C30" s="511"/>
      <c r="D30" s="512"/>
      <c r="E30" s="513"/>
      <c r="F30" s="514"/>
      <c r="G30" s="505"/>
    </row>
    <row r="31" spans="1:7">
      <c r="A31" s="516"/>
      <c r="B31" s="518" t="s">
        <v>1019</v>
      </c>
      <c r="C31" s="511"/>
      <c r="D31" s="512"/>
      <c r="E31" s="513"/>
      <c r="F31" s="514"/>
      <c r="G31" s="505"/>
    </row>
    <row r="32" spans="1:7">
      <c r="A32" s="516"/>
      <c r="B32" s="518" t="s">
        <v>1020</v>
      </c>
      <c r="C32" s="511"/>
      <c r="D32" s="512"/>
      <c r="E32" s="513"/>
      <c r="F32" s="514"/>
      <c r="G32" s="505"/>
    </row>
    <row r="33" spans="1:7">
      <c r="A33" s="516"/>
      <c r="B33" s="518" t="s">
        <v>1021</v>
      </c>
      <c r="C33" s="511"/>
      <c r="D33" s="512"/>
      <c r="E33" s="513"/>
      <c r="F33" s="514"/>
      <c r="G33" s="505"/>
    </row>
    <row r="34" spans="1:7">
      <c r="A34" s="516"/>
      <c r="B34" s="518" t="s">
        <v>1022</v>
      </c>
      <c r="C34" s="511"/>
      <c r="D34" s="512"/>
      <c r="E34" s="513"/>
      <c r="F34" s="514"/>
      <c r="G34" s="505"/>
    </row>
    <row r="35" spans="1:7">
      <c r="A35" s="516"/>
      <c r="B35" s="518" t="s">
        <v>1023</v>
      </c>
      <c r="C35" s="511"/>
      <c r="D35" s="512"/>
      <c r="E35" s="513"/>
      <c r="F35" s="514"/>
      <c r="G35" s="505"/>
    </row>
    <row r="36" spans="1:7">
      <c r="A36" s="516"/>
      <c r="B36" s="518" t="s">
        <v>1024</v>
      </c>
      <c r="C36" s="511"/>
      <c r="D36" s="512"/>
      <c r="E36" s="513"/>
      <c r="F36" s="514"/>
      <c r="G36" s="505"/>
    </row>
    <row r="37" spans="1:7">
      <c r="A37" s="516"/>
      <c r="B37" s="518" t="s">
        <v>1025</v>
      </c>
      <c r="C37" s="511"/>
      <c r="D37" s="512"/>
      <c r="E37" s="513"/>
      <c r="F37" s="514"/>
      <c r="G37" s="505"/>
    </row>
    <row r="38" spans="1:7">
      <c r="A38" s="516"/>
      <c r="B38" s="518" t="s">
        <v>1026</v>
      </c>
      <c r="C38" s="511"/>
      <c r="D38" s="512"/>
      <c r="E38" s="513"/>
      <c r="F38" s="514"/>
      <c r="G38" s="505"/>
    </row>
    <row r="39" spans="1:7">
      <c r="A39" s="516"/>
      <c r="B39" s="518" t="s">
        <v>1027</v>
      </c>
      <c r="C39" s="511"/>
      <c r="D39" s="512"/>
      <c r="E39" s="513"/>
      <c r="F39" s="514"/>
      <c r="G39" s="505"/>
    </row>
    <row r="40" spans="1:7">
      <c r="A40" s="516"/>
      <c r="B40" s="518" t="s">
        <v>1028</v>
      </c>
      <c r="C40" s="511"/>
      <c r="D40" s="512"/>
      <c r="E40" s="513"/>
      <c r="F40" s="514"/>
      <c r="G40" s="505"/>
    </row>
    <row r="41" spans="1:7">
      <c r="A41" s="516"/>
      <c r="B41" s="518" t="s">
        <v>1029</v>
      </c>
      <c r="C41" s="511"/>
      <c r="D41" s="512"/>
      <c r="E41" s="513"/>
      <c r="F41" s="514"/>
      <c r="G41" s="505"/>
    </row>
    <row r="42" spans="1:7">
      <c r="A42" s="516"/>
      <c r="B42" s="518" t="s">
        <v>1030</v>
      </c>
      <c r="C42" s="511"/>
      <c r="D42" s="512"/>
      <c r="E42" s="513"/>
      <c r="F42" s="514"/>
      <c r="G42" s="505"/>
    </row>
    <row r="43" spans="1:7">
      <c r="A43" s="516"/>
      <c r="B43" s="496"/>
      <c r="C43" s="511"/>
      <c r="D43" s="512"/>
      <c r="E43" s="513"/>
      <c r="F43" s="514"/>
      <c r="G43" s="505"/>
    </row>
    <row r="44" spans="1:7">
      <c r="A44" s="516"/>
      <c r="B44" s="518" t="s">
        <v>1031</v>
      </c>
      <c r="C44" s="511"/>
      <c r="D44" s="512"/>
      <c r="E44" s="513"/>
      <c r="F44" s="514"/>
      <c r="G44" s="505"/>
    </row>
    <row r="45" spans="1:7">
      <c r="A45" s="516"/>
      <c r="B45" s="518" t="s">
        <v>1032</v>
      </c>
      <c r="C45" s="511"/>
      <c r="D45" s="512"/>
      <c r="E45" s="513"/>
      <c r="F45" s="514"/>
      <c r="G45" s="505"/>
    </row>
    <row r="46" spans="1:7">
      <c r="A46" s="516"/>
      <c r="B46" s="518" t="s">
        <v>1033</v>
      </c>
      <c r="C46" s="511"/>
      <c r="D46" s="512"/>
      <c r="E46" s="513"/>
      <c r="F46" s="514"/>
      <c r="G46" s="505"/>
    </row>
    <row r="47" spans="1:7">
      <c r="A47" s="516"/>
      <c r="B47" s="519" t="s">
        <v>1034</v>
      </c>
      <c r="C47" s="511"/>
      <c r="D47" s="512"/>
      <c r="E47" s="513"/>
      <c r="F47" s="514"/>
      <c r="G47" s="505"/>
    </row>
    <row r="48" spans="1:7">
      <c r="A48" s="516"/>
      <c r="B48" s="518" t="s">
        <v>1035</v>
      </c>
      <c r="C48" s="511"/>
      <c r="D48" s="512"/>
      <c r="E48" s="513"/>
      <c r="F48" s="514"/>
      <c r="G48" s="505"/>
    </row>
    <row r="49" spans="1:7">
      <c r="A49" s="516"/>
      <c r="B49" s="518" t="s">
        <v>1036</v>
      </c>
      <c r="C49" s="511"/>
      <c r="D49" s="512"/>
      <c r="E49" s="513"/>
      <c r="F49" s="514"/>
      <c r="G49" s="505"/>
    </row>
    <row r="50" spans="1:7">
      <c r="A50" s="516"/>
      <c r="B50" s="518" t="s">
        <v>1037</v>
      </c>
      <c r="C50" s="511"/>
      <c r="D50" s="512"/>
      <c r="E50" s="513"/>
      <c r="F50" s="514"/>
      <c r="G50" s="505"/>
    </row>
    <row r="51" spans="1:7">
      <c r="A51" s="516"/>
      <c r="B51" s="518" t="s">
        <v>1038</v>
      </c>
      <c r="C51" s="511"/>
      <c r="D51" s="512"/>
      <c r="E51" s="513"/>
      <c r="F51" s="514"/>
      <c r="G51" s="505"/>
    </row>
    <row r="52" spans="1:7">
      <c r="A52" s="516"/>
      <c r="B52" s="518" t="s">
        <v>1039</v>
      </c>
      <c r="C52" s="511"/>
      <c r="D52" s="512"/>
      <c r="E52" s="513"/>
      <c r="F52" s="514"/>
      <c r="G52" s="505"/>
    </row>
    <row r="53" spans="1:7">
      <c r="A53" s="516"/>
      <c r="B53" s="518" t="s">
        <v>1040</v>
      </c>
      <c r="C53" s="511"/>
      <c r="D53" s="512"/>
      <c r="E53" s="513"/>
      <c r="F53" s="514"/>
      <c r="G53" s="505"/>
    </row>
    <row r="54" spans="1:7">
      <c r="A54" s="516"/>
      <c r="B54" s="518" t="s">
        <v>1041</v>
      </c>
      <c r="C54" s="511"/>
      <c r="D54" s="512"/>
      <c r="E54" s="513"/>
      <c r="F54" s="514"/>
      <c r="G54" s="505"/>
    </row>
    <row r="55" spans="1:7">
      <c r="A55" s="516"/>
      <c r="B55" s="518" t="s">
        <v>1042</v>
      </c>
      <c r="C55" s="511"/>
      <c r="D55" s="512"/>
      <c r="E55" s="513"/>
      <c r="F55" s="514"/>
      <c r="G55" s="505"/>
    </row>
    <row r="56" spans="1:7">
      <c r="A56" s="516"/>
      <c r="B56" s="518" t="s">
        <v>1043</v>
      </c>
      <c r="C56" s="511"/>
      <c r="D56" s="512"/>
      <c r="E56" s="513"/>
      <c r="F56" s="514"/>
      <c r="G56" s="505"/>
    </row>
    <row r="57" spans="1:7">
      <c r="A57" s="516"/>
      <c r="B57" s="518" t="s">
        <v>1044</v>
      </c>
      <c r="C57" s="511"/>
      <c r="D57" s="512"/>
      <c r="E57" s="513"/>
      <c r="F57" s="514"/>
      <c r="G57" s="505"/>
    </row>
    <row r="58" spans="1:7">
      <c r="A58" s="516"/>
      <c r="B58" s="518" t="s">
        <v>1045</v>
      </c>
      <c r="C58" s="511"/>
      <c r="D58" s="512"/>
      <c r="E58" s="513"/>
      <c r="F58" s="514"/>
      <c r="G58" s="505"/>
    </row>
    <row r="59" spans="1:7">
      <c r="A59" s="516"/>
      <c r="B59" s="518" t="s">
        <v>1046</v>
      </c>
      <c r="C59" s="511"/>
      <c r="D59" s="512"/>
      <c r="E59" s="513"/>
      <c r="F59" s="514"/>
      <c r="G59" s="505"/>
    </row>
    <row r="60" spans="1:7">
      <c r="A60" s="516"/>
      <c r="B60" s="518" t="s">
        <v>1047</v>
      </c>
      <c r="C60" s="511"/>
      <c r="D60" s="512"/>
      <c r="E60" s="513"/>
      <c r="F60" s="514"/>
      <c r="G60" s="505"/>
    </row>
    <row r="61" spans="1:7">
      <c r="A61" s="516"/>
      <c r="B61" s="518" t="s">
        <v>1048</v>
      </c>
      <c r="C61" s="511"/>
      <c r="D61" s="512"/>
      <c r="E61" s="513"/>
      <c r="F61" s="514"/>
      <c r="G61" s="505"/>
    </row>
    <row r="62" spans="1:7">
      <c r="A62" s="516"/>
      <c r="B62" s="518" t="s">
        <v>1023</v>
      </c>
      <c r="C62" s="511"/>
      <c r="D62" s="512"/>
      <c r="E62" s="513"/>
      <c r="F62" s="514"/>
      <c r="G62" s="505"/>
    </row>
    <row r="63" spans="1:7">
      <c r="A63" s="516"/>
      <c r="B63" s="518" t="s">
        <v>1024</v>
      </c>
      <c r="C63" s="511"/>
      <c r="D63" s="512"/>
      <c r="E63" s="513"/>
      <c r="F63" s="514"/>
      <c r="G63" s="505"/>
    </row>
    <row r="64" spans="1:7">
      <c r="A64" s="516"/>
      <c r="B64" s="518" t="s">
        <v>1049</v>
      </c>
      <c r="C64" s="511"/>
      <c r="D64" s="512"/>
      <c r="E64" s="513"/>
      <c r="F64" s="514"/>
      <c r="G64" s="505"/>
    </row>
    <row r="65" spans="1:7">
      <c r="A65" s="516"/>
      <c r="B65" s="518" t="s">
        <v>1050</v>
      </c>
      <c r="C65" s="511"/>
      <c r="D65" s="512"/>
      <c r="E65" s="513"/>
      <c r="F65" s="514"/>
      <c r="G65" s="505"/>
    </row>
    <row r="66" spans="1:7">
      <c r="A66" s="516"/>
      <c r="B66" s="518" t="s">
        <v>1051</v>
      </c>
      <c r="C66" s="511"/>
      <c r="D66" s="512"/>
      <c r="E66" s="513"/>
      <c r="F66" s="514"/>
      <c r="G66" s="505"/>
    </row>
    <row r="67" spans="1:7">
      <c r="A67" s="516"/>
      <c r="B67" s="520"/>
      <c r="C67" s="511" t="s">
        <v>1052</v>
      </c>
      <c r="D67" s="512">
        <v>2</v>
      </c>
      <c r="E67" s="521"/>
      <c r="F67" s="522"/>
      <c r="G67" s="523">
        <f>D67*E67</f>
        <v>0</v>
      </c>
    </row>
    <row r="68" spans="1:7">
      <c r="A68" s="524"/>
      <c r="B68" s="525"/>
      <c r="C68" s="526"/>
      <c r="D68" s="526"/>
      <c r="E68" s="527"/>
      <c r="F68" s="514"/>
      <c r="G68" s="505"/>
    </row>
    <row r="69" spans="1:7" ht="165.75">
      <c r="A69" s="509" t="s">
        <v>1053</v>
      </c>
      <c r="B69" s="517" t="s">
        <v>1054</v>
      </c>
      <c r="C69" s="511"/>
      <c r="D69" s="512"/>
      <c r="E69" s="513"/>
      <c r="F69" s="514"/>
      <c r="G69" s="505"/>
    </row>
    <row r="70" spans="1:7">
      <c r="A70" s="516"/>
      <c r="B70" s="520"/>
      <c r="C70" s="511" t="s">
        <v>1052</v>
      </c>
      <c r="D70" s="512">
        <v>1</v>
      </c>
      <c r="E70" s="521"/>
      <c r="F70" s="522"/>
      <c r="G70" s="523">
        <f>D70*E70</f>
        <v>0</v>
      </c>
    </row>
    <row r="71" spans="1:7">
      <c r="A71" s="516"/>
      <c r="B71" s="520"/>
      <c r="C71" s="511"/>
      <c r="D71" s="512"/>
      <c r="E71" s="513"/>
      <c r="F71" s="522"/>
      <c r="G71" s="528"/>
    </row>
    <row r="72" spans="1:7">
      <c r="A72" s="509" t="s">
        <v>1055</v>
      </c>
      <c r="B72" s="529" t="s">
        <v>1056</v>
      </c>
      <c r="C72" s="511"/>
      <c r="D72" s="512"/>
      <c r="E72" s="513"/>
      <c r="F72" s="514"/>
      <c r="G72" s="505"/>
    </row>
    <row r="73" spans="1:7">
      <c r="A73" s="516"/>
      <c r="B73" s="189" t="s">
        <v>1057</v>
      </c>
      <c r="C73" s="511"/>
      <c r="D73" s="512"/>
      <c r="E73" s="513"/>
      <c r="F73" s="514"/>
      <c r="G73" s="505"/>
    </row>
    <row r="74" spans="1:7">
      <c r="A74" s="516"/>
      <c r="B74" s="189" t="s">
        <v>1058</v>
      </c>
      <c r="C74" s="511"/>
      <c r="D74" s="512"/>
      <c r="E74" s="513"/>
      <c r="F74" s="514"/>
      <c r="G74" s="505"/>
    </row>
    <row r="75" spans="1:7" ht="45">
      <c r="A75" s="516"/>
      <c r="B75" s="189" t="s">
        <v>1059</v>
      </c>
      <c r="C75" s="511"/>
      <c r="D75" s="512"/>
      <c r="E75" s="513"/>
      <c r="F75" s="514"/>
      <c r="G75" s="505"/>
    </row>
    <row r="76" spans="1:7" ht="30">
      <c r="A76" s="516"/>
      <c r="B76" s="189" t="s">
        <v>1060</v>
      </c>
      <c r="C76" s="511"/>
      <c r="D76" s="512"/>
      <c r="E76" s="513"/>
      <c r="F76" s="514"/>
      <c r="G76" s="505"/>
    </row>
    <row r="77" spans="1:7">
      <c r="A77" s="516"/>
      <c r="B77" s="189" t="s">
        <v>1061</v>
      </c>
      <c r="C77" s="511"/>
      <c r="D77" s="512"/>
      <c r="E77" s="513"/>
      <c r="F77" s="514"/>
      <c r="G77" s="505"/>
    </row>
    <row r="78" spans="1:7" ht="38.25">
      <c r="A78" s="516"/>
      <c r="B78" s="496" t="s">
        <v>1062</v>
      </c>
      <c r="C78" s="511"/>
      <c r="D78" s="512"/>
      <c r="E78" s="513"/>
      <c r="F78" s="514"/>
      <c r="G78" s="505"/>
    </row>
    <row r="79" spans="1:7" ht="51">
      <c r="A79" s="516"/>
      <c r="B79" s="496" t="s">
        <v>1063</v>
      </c>
      <c r="C79" s="511" t="s">
        <v>1064</v>
      </c>
      <c r="D79" s="512">
        <v>2</v>
      </c>
      <c r="E79" s="513"/>
      <c r="F79" s="514"/>
      <c r="G79" s="505"/>
    </row>
    <row r="80" spans="1:7">
      <c r="A80" s="516"/>
      <c r="B80" s="189" t="s">
        <v>1065</v>
      </c>
      <c r="C80" s="511"/>
      <c r="D80" s="512"/>
      <c r="E80" s="513"/>
      <c r="F80" s="514"/>
      <c r="G80" s="505"/>
    </row>
    <row r="81" spans="1:7">
      <c r="A81" s="516"/>
      <c r="B81" s="189" t="s">
        <v>1066</v>
      </c>
      <c r="C81" s="511"/>
      <c r="D81" s="512"/>
      <c r="E81" s="513"/>
      <c r="F81" s="514"/>
      <c r="G81" s="505"/>
    </row>
    <row r="82" spans="1:7">
      <c r="A82" s="516"/>
      <c r="B82" s="189" t="s">
        <v>1067</v>
      </c>
      <c r="C82" s="511"/>
      <c r="D82" s="512"/>
      <c r="E82" s="513"/>
      <c r="F82" s="514"/>
      <c r="G82" s="505"/>
    </row>
    <row r="83" spans="1:7">
      <c r="A83" s="516"/>
      <c r="B83" s="520"/>
      <c r="C83" s="511" t="s">
        <v>1052</v>
      </c>
      <c r="D83" s="512">
        <v>1</v>
      </c>
      <c r="E83" s="521"/>
      <c r="F83" s="522"/>
      <c r="G83" s="523">
        <f>D83*E83</f>
        <v>0</v>
      </c>
    </row>
    <row r="84" spans="1:7">
      <c r="A84" s="530"/>
      <c r="B84" s="496"/>
      <c r="C84" s="526"/>
      <c r="D84" s="526"/>
      <c r="E84" s="531"/>
      <c r="F84" s="532"/>
      <c r="G84" s="528"/>
    </row>
    <row r="85" spans="1:7" ht="63.75">
      <c r="A85" s="524" t="s">
        <v>1068</v>
      </c>
      <c r="B85" s="496" t="s">
        <v>1069</v>
      </c>
      <c r="C85" s="533"/>
      <c r="D85" s="534"/>
      <c r="E85" s="535"/>
      <c r="F85" s="535"/>
      <c r="G85" s="536"/>
    </row>
    <row r="86" spans="1:7" ht="38.25">
      <c r="A86" s="381"/>
      <c r="B86" s="537" t="s">
        <v>1070</v>
      </c>
      <c r="C86" s="533"/>
      <c r="D86" s="534"/>
      <c r="E86" s="535"/>
      <c r="F86" s="535"/>
      <c r="G86" s="536"/>
    </row>
    <row r="87" spans="1:7" ht="102">
      <c r="A87" s="381"/>
      <c r="B87" s="538" t="s">
        <v>1071</v>
      </c>
      <c r="C87" s="533"/>
      <c r="D87" s="534"/>
      <c r="E87" s="535"/>
      <c r="F87" s="535"/>
      <c r="G87" s="536"/>
    </row>
    <row r="88" spans="1:7">
      <c r="A88" s="381"/>
      <c r="B88" s="539"/>
      <c r="C88" s="526" t="s">
        <v>1072</v>
      </c>
      <c r="D88" s="534">
        <v>2</v>
      </c>
      <c r="E88" s="521"/>
      <c r="F88" s="522"/>
      <c r="G88" s="523">
        <f>D88*E88</f>
        <v>0</v>
      </c>
    </row>
    <row r="89" spans="1:7">
      <c r="A89" s="540"/>
      <c r="B89" s="537"/>
      <c r="C89" s="541"/>
      <c r="D89" s="542"/>
      <c r="E89" s="543"/>
      <c r="F89" s="544"/>
      <c r="G89" s="545"/>
    </row>
    <row r="90" spans="1:7" ht="76.5">
      <c r="A90" s="540" t="s">
        <v>1073</v>
      </c>
      <c r="B90" s="537" t="s">
        <v>1074</v>
      </c>
      <c r="C90" s="541"/>
      <c r="D90" s="542"/>
      <c r="E90" s="543"/>
      <c r="F90" s="544"/>
      <c r="G90" s="546"/>
    </row>
    <row r="91" spans="1:7">
      <c r="A91" s="540"/>
      <c r="B91" s="537" t="s">
        <v>1075</v>
      </c>
      <c r="C91" s="547"/>
      <c r="D91" s="547"/>
      <c r="E91" s="543"/>
      <c r="F91" s="544"/>
      <c r="G91" s="546"/>
    </row>
    <row r="92" spans="1:7">
      <c r="A92" s="540"/>
      <c r="B92" s="537" t="s">
        <v>1076</v>
      </c>
      <c r="C92" s="541"/>
      <c r="D92" s="542"/>
      <c r="E92" s="543"/>
      <c r="F92" s="544"/>
      <c r="G92" s="546"/>
    </row>
    <row r="93" spans="1:7">
      <c r="A93" s="540"/>
      <c r="B93" s="537" t="s">
        <v>1077</v>
      </c>
      <c r="C93" s="541"/>
      <c r="D93" s="542"/>
      <c r="E93" s="543"/>
      <c r="F93" s="544"/>
      <c r="G93" s="546"/>
    </row>
    <row r="94" spans="1:7">
      <c r="A94" s="540"/>
      <c r="B94" s="537" t="s">
        <v>1078</v>
      </c>
      <c r="C94" s="541"/>
      <c r="D94" s="542"/>
      <c r="E94" s="543"/>
      <c r="F94" s="544"/>
      <c r="G94" s="546"/>
    </row>
    <row r="95" spans="1:7">
      <c r="A95" s="540"/>
      <c r="B95" s="537"/>
      <c r="C95" s="548" t="s">
        <v>370</v>
      </c>
      <c r="D95" s="549">
        <v>1</v>
      </c>
      <c r="E95" s="521"/>
      <c r="F95" s="522"/>
      <c r="G95" s="523">
        <f>D95*E95</f>
        <v>0</v>
      </c>
    </row>
    <row r="96" spans="1:7">
      <c r="A96" s="540"/>
      <c r="B96" s="537"/>
      <c r="C96" s="541"/>
      <c r="D96" s="542"/>
      <c r="E96" s="543"/>
      <c r="F96" s="544"/>
      <c r="G96" s="545"/>
    </row>
    <row r="97" spans="1:7" ht="76.5">
      <c r="A97" s="540" t="s">
        <v>1079</v>
      </c>
      <c r="B97" s="537" t="s">
        <v>1080</v>
      </c>
      <c r="C97" s="541"/>
      <c r="D97" s="542"/>
      <c r="E97" s="543"/>
      <c r="F97" s="544"/>
      <c r="G97" s="546"/>
    </row>
    <row r="98" spans="1:7">
      <c r="A98" s="540"/>
      <c r="B98" s="537" t="s">
        <v>1081</v>
      </c>
      <c r="C98" s="547"/>
      <c r="D98" s="547"/>
      <c r="E98" s="543"/>
      <c r="F98" s="544"/>
      <c r="G98" s="546"/>
    </row>
    <row r="99" spans="1:7">
      <c r="A99" s="540"/>
      <c r="B99" s="537" t="s">
        <v>1082</v>
      </c>
      <c r="C99" s="541"/>
      <c r="D99" s="542"/>
      <c r="E99" s="543"/>
      <c r="F99" s="544"/>
      <c r="G99" s="546"/>
    </row>
    <row r="100" spans="1:7">
      <c r="A100" s="540"/>
      <c r="B100" s="537" t="s">
        <v>1077</v>
      </c>
      <c r="C100" s="541"/>
      <c r="D100" s="542"/>
      <c r="E100" s="543"/>
      <c r="F100" s="544"/>
      <c r="G100" s="546"/>
    </row>
    <row r="101" spans="1:7">
      <c r="A101" s="540"/>
      <c r="B101" s="537" t="s">
        <v>1078</v>
      </c>
      <c r="C101" s="541"/>
      <c r="D101" s="542"/>
      <c r="E101" s="543"/>
      <c r="F101" s="544"/>
      <c r="G101" s="546"/>
    </row>
    <row r="102" spans="1:7">
      <c r="A102" s="540"/>
      <c r="B102" s="537"/>
      <c r="C102" s="548" t="s">
        <v>370</v>
      </c>
      <c r="D102" s="549">
        <v>1</v>
      </c>
      <c r="E102" s="521"/>
      <c r="F102" s="522"/>
      <c r="G102" s="523">
        <f>D102*E102</f>
        <v>0</v>
      </c>
    </row>
    <row r="103" spans="1:7">
      <c r="A103" s="540"/>
      <c r="B103" s="537"/>
      <c r="C103" s="541"/>
      <c r="D103" s="542"/>
      <c r="E103" s="543"/>
      <c r="F103" s="544"/>
      <c r="G103" s="545"/>
    </row>
    <row r="104" spans="1:7" ht="89.25">
      <c r="A104" s="540" t="s">
        <v>1083</v>
      </c>
      <c r="B104" s="537" t="s">
        <v>1084</v>
      </c>
      <c r="C104" s="541"/>
      <c r="D104" s="542"/>
      <c r="E104" s="543"/>
      <c r="F104" s="544"/>
      <c r="G104" s="546"/>
    </row>
    <row r="105" spans="1:7">
      <c r="A105" s="540"/>
      <c r="B105" s="537" t="s">
        <v>1085</v>
      </c>
      <c r="C105" s="547"/>
      <c r="D105" s="547"/>
      <c r="E105" s="543"/>
      <c r="F105" s="544"/>
      <c r="G105" s="546"/>
    </row>
    <row r="106" spans="1:7">
      <c r="A106" s="540"/>
      <c r="B106" s="537" t="s">
        <v>1086</v>
      </c>
      <c r="C106" s="541"/>
      <c r="D106" s="542"/>
      <c r="E106" s="543"/>
      <c r="F106" s="544"/>
      <c r="G106" s="546"/>
    </row>
    <row r="107" spans="1:7">
      <c r="A107" s="540"/>
      <c r="B107" s="537" t="s">
        <v>1077</v>
      </c>
      <c r="C107" s="541"/>
      <c r="D107" s="542"/>
      <c r="E107" s="543"/>
      <c r="F107" s="544"/>
      <c r="G107" s="546"/>
    </row>
    <row r="108" spans="1:7">
      <c r="A108" s="540"/>
      <c r="B108" s="537"/>
      <c r="C108" s="548" t="s">
        <v>370</v>
      </c>
      <c r="D108" s="549">
        <v>1</v>
      </c>
      <c r="E108" s="521"/>
      <c r="F108" s="522"/>
      <c r="G108" s="523">
        <f>D108*E108</f>
        <v>0</v>
      </c>
    </row>
    <row r="109" spans="1:7">
      <c r="E109" s="550"/>
    </row>
    <row r="110" spans="1:7" ht="102">
      <c r="A110" s="551" t="s">
        <v>1087</v>
      </c>
      <c r="B110" s="496" t="s">
        <v>1088</v>
      </c>
      <c r="C110" s="552"/>
      <c r="E110" s="550"/>
    </row>
    <row r="111" spans="1:7">
      <c r="A111" s="552"/>
      <c r="B111" s="553" t="s">
        <v>1089</v>
      </c>
      <c r="C111" s="552"/>
      <c r="E111" s="550"/>
    </row>
    <row r="112" spans="1:7">
      <c r="A112" s="552"/>
      <c r="B112" s="553"/>
      <c r="C112" s="552"/>
      <c r="E112" s="550"/>
    </row>
    <row r="113" spans="1:7" ht="25.5">
      <c r="A113" s="552"/>
      <c r="B113" s="496" t="s">
        <v>1090</v>
      </c>
      <c r="C113" s="552"/>
      <c r="E113" s="550"/>
    </row>
    <row r="114" spans="1:7">
      <c r="A114" s="552"/>
      <c r="B114" s="496"/>
      <c r="C114" s="552"/>
      <c r="E114" s="550"/>
    </row>
    <row r="115" spans="1:7" ht="38.25">
      <c r="A115" s="552"/>
      <c r="B115" s="496" t="s">
        <v>1091</v>
      </c>
      <c r="C115" s="552"/>
      <c r="E115" s="550"/>
    </row>
    <row r="116" spans="1:7" ht="25.5">
      <c r="A116" s="552"/>
      <c r="B116" s="496" t="s">
        <v>1092</v>
      </c>
      <c r="C116" s="552"/>
      <c r="E116" s="550"/>
    </row>
    <row r="117" spans="1:7">
      <c r="A117" s="552"/>
      <c r="B117" s="553"/>
      <c r="C117" s="552"/>
      <c r="E117" s="550"/>
    </row>
    <row r="118" spans="1:7">
      <c r="A118" s="554" t="s">
        <v>1093</v>
      </c>
      <c r="B118" s="496" t="s">
        <v>1094</v>
      </c>
      <c r="C118" s="552"/>
      <c r="E118" s="550"/>
    </row>
    <row r="119" spans="1:7">
      <c r="A119" s="552"/>
      <c r="B119" s="496" t="s">
        <v>1095</v>
      </c>
      <c r="C119" s="552"/>
      <c r="E119" s="550"/>
    </row>
    <row r="120" spans="1:7">
      <c r="A120" s="552"/>
      <c r="B120" s="496" t="s">
        <v>1096</v>
      </c>
      <c r="C120" s="552"/>
      <c r="E120" s="550"/>
    </row>
    <row r="121" spans="1:7">
      <c r="A121" s="552"/>
      <c r="B121" s="496" t="s">
        <v>1097</v>
      </c>
      <c r="C121" s="552"/>
      <c r="E121" s="550"/>
    </row>
    <row r="122" spans="1:7">
      <c r="A122" s="552"/>
      <c r="B122" s="496" t="s">
        <v>1098</v>
      </c>
      <c r="C122" s="541" t="s">
        <v>21</v>
      </c>
      <c r="D122" s="549">
        <v>2</v>
      </c>
      <c r="E122" s="521"/>
      <c r="F122" s="522"/>
      <c r="G122" s="523">
        <f>D122*E122</f>
        <v>0</v>
      </c>
    </row>
    <row r="123" spans="1:7">
      <c r="A123" s="552"/>
      <c r="B123" s="555"/>
      <c r="C123" s="552"/>
      <c r="E123" s="550"/>
    </row>
    <row r="124" spans="1:7">
      <c r="A124" s="554" t="s">
        <v>1099</v>
      </c>
      <c r="B124" s="496" t="s">
        <v>1100</v>
      </c>
      <c r="C124" s="552"/>
      <c r="E124" s="550"/>
    </row>
    <row r="125" spans="1:7">
      <c r="A125" s="552"/>
      <c r="B125" s="496" t="s">
        <v>1095</v>
      </c>
      <c r="C125" s="552"/>
      <c r="E125" s="550"/>
    </row>
    <row r="126" spans="1:7">
      <c r="A126" s="552"/>
      <c r="B126" s="496" t="s">
        <v>1101</v>
      </c>
      <c r="C126" s="552"/>
      <c r="E126" s="550"/>
    </row>
    <row r="127" spans="1:7">
      <c r="A127" s="552"/>
      <c r="B127" s="496" t="s">
        <v>1102</v>
      </c>
      <c r="C127" s="552"/>
      <c r="E127" s="550"/>
    </row>
    <row r="128" spans="1:7">
      <c r="A128" s="552"/>
      <c r="B128" s="496" t="s">
        <v>1098</v>
      </c>
      <c r="C128" s="541" t="s">
        <v>21</v>
      </c>
      <c r="D128" s="549">
        <v>5</v>
      </c>
      <c r="E128" s="521"/>
      <c r="F128" s="522"/>
      <c r="G128" s="523">
        <f>D128*E128</f>
        <v>0</v>
      </c>
    </row>
    <row r="129" spans="1:7">
      <c r="A129" s="552"/>
      <c r="B129" s="496"/>
      <c r="C129" s="552"/>
      <c r="E129" s="550"/>
    </row>
    <row r="130" spans="1:7">
      <c r="A130" s="554" t="s">
        <v>1103</v>
      </c>
      <c r="B130" s="496" t="s">
        <v>1104</v>
      </c>
      <c r="C130" s="552"/>
      <c r="E130" s="550"/>
    </row>
    <row r="131" spans="1:7">
      <c r="A131" s="552"/>
      <c r="B131" s="496" t="s">
        <v>1105</v>
      </c>
      <c r="C131" s="552"/>
      <c r="E131" s="550"/>
    </row>
    <row r="132" spans="1:7">
      <c r="A132" s="552"/>
      <c r="B132" s="496" t="s">
        <v>1106</v>
      </c>
      <c r="C132" s="552"/>
      <c r="E132" s="550"/>
    </row>
    <row r="133" spans="1:7">
      <c r="A133" s="552"/>
      <c r="B133" s="496" t="s">
        <v>1107</v>
      </c>
      <c r="C133" s="552"/>
      <c r="E133" s="550"/>
    </row>
    <row r="134" spans="1:7">
      <c r="A134" s="552"/>
      <c r="B134" s="496" t="s">
        <v>1098</v>
      </c>
      <c r="C134" s="541" t="s">
        <v>21</v>
      </c>
      <c r="D134" s="549">
        <v>2</v>
      </c>
      <c r="E134" s="556"/>
      <c r="F134" s="557"/>
      <c r="G134" s="523">
        <f>D134*E134</f>
        <v>0</v>
      </c>
    </row>
    <row r="135" spans="1:7">
      <c r="A135" s="558"/>
      <c r="B135" s="558"/>
      <c r="C135" s="559"/>
      <c r="D135" s="560"/>
      <c r="E135" s="561"/>
      <c r="F135" s="561"/>
      <c r="G135" s="562"/>
    </row>
    <row r="136" spans="1:7" ht="51.75">
      <c r="A136" s="304" t="s">
        <v>1108</v>
      </c>
      <c r="B136" s="563" t="s">
        <v>1109</v>
      </c>
      <c r="C136" s="564"/>
      <c r="D136" s="565"/>
      <c r="E136" s="566"/>
      <c r="F136" s="567"/>
      <c r="G136" s="568"/>
    </row>
    <row r="137" spans="1:7">
      <c r="A137" s="524"/>
      <c r="B137" s="270"/>
      <c r="C137" s="533" t="s">
        <v>370</v>
      </c>
      <c r="D137" s="534">
        <v>7</v>
      </c>
      <c r="E137" s="556"/>
      <c r="F137" s="557"/>
      <c r="G137" s="523">
        <f>D137*E137</f>
        <v>0</v>
      </c>
    </row>
    <row r="138" spans="1:7">
      <c r="A138" s="569"/>
      <c r="B138" s="496"/>
      <c r="C138" s="541"/>
      <c r="D138" s="549"/>
      <c r="E138" s="543"/>
      <c r="F138" s="557"/>
      <c r="G138" s="528"/>
    </row>
    <row r="139" spans="1:7" ht="38.25">
      <c r="A139" s="540" t="s">
        <v>626</v>
      </c>
      <c r="B139" s="537" t="s">
        <v>1110</v>
      </c>
      <c r="C139" s="570"/>
      <c r="D139" s="570"/>
      <c r="E139" s="545"/>
      <c r="F139" s="571"/>
      <c r="G139" s="572"/>
    </row>
    <row r="140" spans="1:7">
      <c r="A140" s="540"/>
      <c r="B140" s="573" t="s">
        <v>1111</v>
      </c>
      <c r="C140" s="548" t="s">
        <v>21</v>
      </c>
      <c r="D140" s="548">
        <v>18</v>
      </c>
      <c r="E140" s="556"/>
      <c r="F140" s="557"/>
      <c r="G140" s="523">
        <f>D140*E140</f>
        <v>0</v>
      </c>
    </row>
    <row r="141" spans="1:7">
      <c r="A141" s="540"/>
      <c r="B141" s="537"/>
      <c r="C141" s="548"/>
      <c r="D141" s="549"/>
      <c r="E141" s="543"/>
      <c r="F141" s="574"/>
      <c r="G141" s="572"/>
    </row>
    <row r="142" spans="1:7" ht="38.25">
      <c r="A142" s="540" t="s">
        <v>628</v>
      </c>
      <c r="B142" s="537" t="s">
        <v>1112</v>
      </c>
      <c r="C142" s="570"/>
      <c r="D142" s="570"/>
      <c r="E142" s="545"/>
      <c r="F142" s="571"/>
      <c r="G142" s="572"/>
    </row>
    <row r="143" spans="1:7">
      <c r="A143" s="540"/>
      <c r="B143" s="573" t="s">
        <v>1111</v>
      </c>
      <c r="C143" s="548" t="s">
        <v>21</v>
      </c>
      <c r="D143" s="548">
        <v>18</v>
      </c>
      <c r="E143" s="556"/>
      <c r="F143" s="557"/>
      <c r="G143" s="523">
        <f>D143*E143</f>
        <v>0</v>
      </c>
    </row>
    <row r="144" spans="1:7">
      <c r="A144" s="540"/>
      <c r="B144" s="537"/>
      <c r="C144" s="541"/>
      <c r="D144" s="542"/>
      <c r="E144" s="543"/>
      <c r="F144" s="544"/>
      <c r="G144" s="545"/>
    </row>
    <row r="145" spans="1:7" ht="51">
      <c r="A145" s="540" t="s">
        <v>630</v>
      </c>
      <c r="B145" s="537" t="s">
        <v>1113</v>
      </c>
      <c r="C145" s="541"/>
      <c r="D145" s="542"/>
      <c r="E145" s="543"/>
      <c r="F145" s="544"/>
      <c r="G145" s="546"/>
    </row>
    <row r="146" spans="1:7">
      <c r="A146" s="540"/>
      <c r="B146" s="537" t="s">
        <v>1111</v>
      </c>
      <c r="C146" s="548" t="s">
        <v>370</v>
      </c>
      <c r="D146" s="549">
        <v>1</v>
      </c>
      <c r="E146" s="521"/>
      <c r="F146" s="522"/>
      <c r="G146" s="523">
        <f>D146*E146</f>
        <v>0</v>
      </c>
    </row>
    <row r="147" spans="1:7">
      <c r="A147" s="540"/>
      <c r="B147" s="537"/>
      <c r="C147" s="541"/>
      <c r="D147" s="542"/>
      <c r="E147" s="543"/>
      <c r="F147" s="544"/>
      <c r="G147" s="545"/>
    </row>
    <row r="148" spans="1:7" ht="25.5">
      <c r="A148" s="524" t="s">
        <v>632</v>
      </c>
      <c r="B148" s="537" t="s">
        <v>1114</v>
      </c>
      <c r="C148" s="570"/>
      <c r="D148" s="570"/>
      <c r="E148" s="545"/>
      <c r="F148" s="571"/>
      <c r="G148" s="575"/>
    </row>
    <row r="149" spans="1:7">
      <c r="A149" s="540"/>
      <c r="B149" s="537" t="s">
        <v>1115</v>
      </c>
      <c r="C149" s="526" t="s">
        <v>21</v>
      </c>
      <c r="D149" s="549">
        <v>2</v>
      </c>
      <c r="E149" s="576"/>
      <c r="F149" s="577"/>
      <c r="G149" s="523">
        <f>D149*E149</f>
        <v>0</v>
      </c>
    </row>
    <row r="150" spans="1:7">
      <c r="A150" s="540"/>
      <c r="B150" s="537" t="s">
        <v>1116</v>
      </c>
      <c r="C150" s="526" t="s">
        <v>21</v>
      </c>
      <c r="D150" s="549">
        <v>4</v>
      </c>
      <c r="E150" s="576"/>
      <c r="F150" s="577"/>
      <c r="G150" s="523">
        <f>D150*E150</f>
        <v>0</v>
      </c>
    </row>
    <row r="151" spans="1:7">
      <c r="A151" s="540"/>
      <c r="B151" s="537" t="s">
        <v>1117</v>
      </c>
      <c r="C151" s="526" t="s">
        <v>21</v>
      </c>
      <c r="D151" s="549">
        <v>8</v>
      </c>
      <c r="E151" s="576"/>
      <c r="F151" s="577"/>
      <c r="G151" s="523">
        <f>D151*E151</f>
        <v>0</v>
      </c>
    </row>
    <row r="152" spans="1:7">
      <c r="A152" s="540"/>
      <c r="B152" s="537" t="s">
        <v>1118</v>
      </c>
      <c r="C152" s="526" t="s">
        <v>21</v>
      </c>
      <c r="D152" s="549">
        <v>8</v>
      </c>
      <c r="E152" s="576"/>
      <c r="F152" s="577"/>
      <c r="G152" s="523">
        <f>D152*E152</f>
        <v>0</v>
      </c>
    </row>
    <row r="153" spans="1:7">
      <c r="A153" s="540"/>
      <c r="B153" s="537"/>
      <c r="C153" s="578"/>
      <c r="D153" s="579"/>
      <c r="E153" s="580"/>
      <c r="F153" s="581"/>
      <c r="G153" s="582"/>
    </row>
    <row r="154" spans="1:7" ht="25.5">
      <c r="A154" s="524" t="s">
        <v>1119</v>
      </c>
      <c r="B154" s="537" t="s">
        <v>1120</v>
      </c>
      <c r="C154" s="583"/>
      <c r="D154" s="570"/>
      <c r="E154" s="545"/>
      <c r="F154" s="571"/>
      <c r="G154" s="575"/>
    </row>
    <row r="155" spans="1:7">
      <c r="A155" s="540"/>
      <c r="B155" s="537" t="s">
        <v>1116</v>
      </c>
      <c r="C155" s="526" t="s">
        <v>21</v>
      </c>
      <c r="D155" s="549">
        <v>2</v>
      </c>
      <c r="E155" s="576"/>
      <c r="F155" s="577"/>
      <c r="G155" s="523">
        <f>D155*E155</f>
        <v>0</v>
      </c>
    </row>
    <row r="156" spans="1:7">
      <c r="A156" s="540"/>
      <c r="B156" s="537"/>
      <c r="C156" s="578"/>
      <c r="D156" s="579"/>
      <c r="E156" s="580"/>
      <c r="F156" s="581"/>
      <c r="G156" s="582"/>
    </row>
    <row r="157" spans="1:7" ht="25.5">
      <c r="A157" s="524" t="s">
        <v>1121</v>
      </c>
      <c r="B157" s="537" t="s">
        <v>1122</v>
      </c>
      <c r="C157" s="583"/>
      <c r="D157" s="570"/>
      <c r="E157" s="545"/>
      <c r="F157" s="571"/>
      <c r="G157" s="575"/>
    </row>
    <row r="158" spans="1:7">
      <c r="A158" s="540"/>
      <c r="B158" s="537" t="s">
        <v>1116</v>
      </c>
      <c r="C158" s="526" t="s">
        <v>21</v>
      </c>
      <c r="D158" s="549">
        <v>2</v>
      </c>
      <c r="E158" s="576"/>
      <c r="F158" s="577"/>
      <c r="G158" s="523">
        <f>D158*E158</f>
        <v>0</v>
      </c>
    </row>
    <row r="159" spans="1:7">
      <c r="A159" s="540"/>
      <c r="B159" s="537" t="s">
        <v>1117</v>
      </c>
      <c r="C159" s="526" t="s">
        <v>21</v>
      </c>
      <c r="D159" s="549">
        <v>1</v>
      </c>
      <c r="E159" s="576"/>
      <c r="F159" s="577"/>
      <c r="G159" s="523">
        <f>D159*E159</f>
        <v>0</v>
      </c>
    </row>
    <row r="160" spans="1:7">
      <c r="A160" s="540"/>
      <c r="B160" s="537" t="s">
        <v>1118</v>
      </c>
      <c r="C160" s="526" t="s">
        <v>21</v>
      </c>
      <c r="D160" s="549">
        <v>1</v>
      </c>
      <c r="E160" s="576"/>
      <c r="F160" s="577"/>
      <c r="G160" s="523">
        <f>D160*E160</f>
        <v>0</v>
      </c>
    </row>
    <row r="161" spans="1:7">
      <c r="A161" s="584"/>
      <c r="B161" s="537"/>
      <c r="C161" s="548"/>
      <c r="D161" s="549"/>
      <c r="E161" s="580"/>
      <c r="F161" s="574"/>
      <c r="G161" s="582"/>
    </row>
    <row r="162" spans="1:7" ht="25.5">
      <c r="A162" s="524" t="s">
        <v>1123</v>
      </c>
      <c r="B162" s="537" t="s">
        <v>1124</v>
      </c>
      <c r="C162" s="570"/>
      <c r="D162" s="570"/>
      <c r="E162" s="545"/>
      <c r="F162" s="571"/>
      <c r="G162" s="575"/>
    </row>
    <row r="163" spans="1:7">
      <c r="A163" s="540"/>
      <c r="B163" s="537" t="s">
        <v>1125</v>
      </c>
      <c r="C163" s="526" t="s">
        <v>21</v>
      </c>
      <c r="D163" s="549">
        <v>4</v>
      </c>
      <c r="E163" s="576"/>
      <c r="F163" s="577"/>
      <c r="G163" s="523">
        <f>D163*E163</f>
        <v>0</v>
      </c>
    </row>
    <row r="164" spans="1:7">
      <c r="A164" s="584"/>
      <c r="B164" s="537"/>
      <c r="C164" s="548"/>
      <c r="D164" s="549"/>
      <c r="E164" s="580"/>
      <c r="F164" s="574"/>
      <c r="G164" s="582"/>
    </row>
    <row r="165" spans="1:7" ht="25.5">
      <c r="A165" s="524" t="s">
        <v>1126</v>
      </c>
      <c r="B165" s="537" t="s">
        <v>1127</v>
      </c>
      <c r="C165" s="570"/>
      <c r="D165" s="570"/>
      <c r="E165" s="545"/>
      <c r="F165" s="571"/>
      <c r="G165" s="575"/>
    </row>
    <row r="166" spans="1:7">
      <c r="A166" s="540"/>
      <c r="B166" s="537" t="s">
        <v>1125</v>
      </c>
      <c r="C166" s="526" t="s">
        <v>21</v>
      </c>
      <c r="D166" s="549">
        <v>1</v>
      </c>
      <c r="E166" s="576"/>
      <c r="F166" s="577"/>
      <c r="G166" s="523">
        <f>D166*E166</f>
        <v>0</v>
      </c>
    </row>
    <row r="167" spans="1:7">
      <c r="A167" s="540"/>
      <c r="B167" s="537"/>
      <c r="C167" s="526"/>
      <c r="D167" s="549"/>
      <c r="E167" s="580"/>
      <c r="F167" s="574"/>
      <c r="G167" s="585"/>
    </row>
    <row r="168" spans="1:7" ht="26.25">
      <c r="A168" s="524" t="s">
        <v>1128</v>
      </c>
      <c r="B168" s="573" t="s">
        <v>1129</v>
      </c>
      <c r="C168" s="583"/>
      <c r="D168" s="570"/>
      <c r="E168" s="545"/>
      <c r="F168" s="571"/>
      <c r="G168" s="575"/>
    </row>
    <row r="169" spans="1:7">
      <c r="A169" s="540"/>
      <c r="B169" s="537" t="s">
        <v>1130</v>
      </c>
      <c r="C169" s="526" t="s">
        <v>21</v>
      </c>
      <c r="D169" s="549">
        <v>1</v>
      </c>
      <c r="E169" s="576"/>
      <c r="F169" s="577"/>
      <c r="G169" s="523">
        <f>D169*E169</f>
        <v>0</v>
      </c>
    </row>
    <row r="170" spans="1:7">
      <c r="A170" s="540"/>
      <c r="B170" s="537"/>
      <c r="C170" s="586"/>
      <c r="D170" s="549"/>
      <c r="E170" s="580"/>
      <c r="F170" s="574"/>
      <c r="G170" s="585"/>
    </row>
    <row r="171" spans="1:7">
      <c r="A171" s="524" t="s">
        <v>1131</v>
      </c>
      <c r="B171" s="537" t="s">
        <v>1132</v>
      </c>
      <c r="C171" s="586"/>
      <c r="D171" s="549"/>
      <c r="E171" s="580"/>
      <c r="F171" s="574"/>
      <c r="G171" s="582"/>
    </row>
    <row r="172" spans="1:7">
      <c r="A172" s="540"/>
      <c r="B172" s="537"/>
      <c r="C172" s="526" t="s">
        <v>21</v>
      </c>
      <c r="D172" s="549">
        <v>8</v>
      </c>
      <c r="E172" s="576"/>
      <c r="F172" s="577"/>
      <c r="G172" s="523">
        <f>D172*E172</f>
        <v>0</v>
      </c>
    </row>
    <row r="173" spans="1:7">
      <c r="A173" s="587"/>
      <c r="B173" s="588"/>
      <c r="C173" s="589"/>
      <c r="D173" s="590"/>
      <c r="E173" s="591"/>
      <c r="F173" s="592"/>
      <c r="G173" s="593"/>
    </row>
    <row r="174" spans="1:7" ht="27">
      <c r="A174" s="540" t="s">
        <v>1133</v>
      </c>
      <c r="B174" s="537" t="s">
        <v>1134</v>
      </c>
      <c r="C174" s="570"/>
      <c r="D174" s="571"/>
      <c r="E174" s="543"/>
      <c r="F174" s="574"/>
      <c r="G174" s="582"/>
    </row>
    <row r="175" spans="1:7">
      <c r="A175" s="540"/>
      <c r="B175" s="537"/>
      <c r="C175" s="548" t="s">
        <v>21</v>
      </c>
      <c r="D175" s="549">
        <v>8</v>
      </c>
      <c r="E175" s="576"/>
      <c r="F175" s="577"/>
      <c r="G175" s="523">
        <f>D175*E175</f>
        <v>0</v>
      </c>
    </row>
    <row r="176" spans="1:7">
      <c r="A176" s="540"/>
      <c r="B176" s="537"/>
      <c r="C176" s="548"/>
      <c r="D176" s="549"/>
      <c r="E176" s="594"/>
      <c r="F176" s="581"/>
      <c r="G176" s="582"/>
    </row>
    <row r="177" spans="1:7" ht="38.25">
      <c r="A177" s="540" t="s">
        <v>1135</v>
      </c>
      <c r="B177" s="537" t="s">
        <v>1136</v>
      </c>
      <c r="C177" s="570"/>
      <c r="D177" s="571"/>
      <c r="E177" s="543"/>
      <c r="F177" s="574"/>
      <c r="G177" s="582"/>
    </row>
    <row r="178" spans="1:7">
      <c r="A178" s="540"/>
      <c r="B178" s="537"/>
      <c r="C178" s="548" t="s">
        <v>21</v>
      </c>
      <c r="D178" s="549">
        <v>8</v>
      </c>
      <c r="E178" s="576"/>
      <c r="F178" s="577"/>
      <c r="G178" s="523">
        <f>D178*E178</f>
        <v>0</v>
      </c>
    </row>
    <row r="179" spans="1:7" ht="15.75">
      <c r="A179" s="589"/>
      <c r="B179" s="595"/>
      <c r="C179" s="526"/>
      <c r="D179" s="526"/>
      <c r="E179" s="596"/>
      <c r="F179" s="596"/>
      <c r="G179" s="597"/>
    </row>
    <row r="180" spans="1:7" ht="38.25">
      <c r="A180" s="524" t="s">
        <v>1137</v>
      </c>
      <c r="B180" s="537" t="s">
        <v>1138</v>
      </c>
      <c r="C180" s="598"/>
      <c r="D180" s="599"/>
      <c r="E180" s="600"/>
      <c r="F180" s="601"/>
      <c r="G180" s="536"/>
    </row>
    <row r="181" spans="1:7">
      <c r="A181" s="524"/>
      <c r="B181" s="496" t="s">
        <v>1139</v>
      </c>
      <c r="C181" s="602" t="s">
        <v>601</v>
      </c>
      <c r="D181" s="548">
        <v>70</v>
      </c>
      <c r="E181" s="576"/>
      <c r="F181" s="577"/>
      <c r="G181" s="523">
        <f>D181*E181</f>
        <v>0</v>
      </c>
    </row>
    <row r="182" spans="1:7">
      <c r="A182" s="524"/>
      <c r="B182" s="496" t="s">
        <v>1140</v>
      </c>
      <c r="C182" s="602" t="s">
        <v>601</v>
      </c>
      <c r="D182" s="548">
        <v>70</v>
      </c>
      <c r="E182" s="576"/>
      <c r="F182" s="577"/>
      <c r="G182" s="523">
        <f>D182*E182</f>
        <v>0</v>
      </c>
    </row>
    <row r="183" spans="1:7">
      <c r="A183" s="524"/>
      <c r="B183" s="496" t="s">
        <v>1141</v>
      </c>
      <c r="C183" s="602" t="s">
        <v>601</v>
      </c>
      <c r="D183" s="548">
        <v>120</v>
      </c>
      <c r="E183" s="576"/>
      <c r="F183" s="577"/>
      <c r="G183" s="523">
        <f>D183*E183</f>
        <v>0</v>
      </c>
    </row>
    <row r="184" spans="1:7">
      <c r="A184" s="524"/>
      <c r="B184" s="496" t="s">
        <v>1142</v>
      </c>
      <c r="C184" s="602" t="s">
        <v>601</v>
      </c>
      <c r="D184" s="548">
        <v>30</v>
      </c>
      <c r="E184" s="576"/>
      <c r="F184" s="577"/>
      <c r="G184" s="523">
        <f>D184*E184</f>
        <v>0</v>
      </c>
    </row>
    <row r="185" spans="1:7">
      <c r="A185" s="524"/>
      <c r="B185" s="496" t="s">
        <v>1143</v>
      </c>
      <c r="C185" s="602" t="s">
        <v>601</v>
      </c>
      <c r="D185" s="548">
        <v>26</v>
      </c>
      <c r="E185" s="576"/>
      <c r="F185" s="577"/>
      <c r="G185" s="523">
        <f>D185*E185</f>
        <v>0</v>
      </c>
    </row>
    <row r="186" spans="1:7">
      <c r="A186" s="603"/>
      <c r="B186" s="573"/>
      <c r="C186" s="548"/>
      <c r="D186" s="549"/>
      <c r="E186" s="594"/>
      <c r="F186" s="581"/>
      <c r="G186" s="572"/>
    </row>
    <row r="187" spans="1:7" ht="102">
      <c r="A187" s="604" t="s">
        <v>1144</v>
      </c>
      <c r="B187" s="538" t="s">
        <v>1145</v>
      </c>
      <c r="C187" s="605"/>
      <c r="D187" s="606"/>
      <c r="E187" s="607"/>
      <c r="F187" s="608"/>
      <c r="G187" s="593"/>
    </row>
    <row r="188" spans="1:7">
      <c r="A188" s="540"/>
      <c r="B188" s="496" t="s">
        <v>1146</v>
      </c>
      <c r="C188" s="548" t="s">
        <v>601</v>
      </c>
      <c r="D188" s="549">
        <v>70</v>
      </c>
      <c r="E188" s="576"/>
      <c r="F188" s="577"/>
      <c r="G188" s="523">
        <f>D188*E188</f>
        <v>0</v>
      </c>
    </row>
    <row r="189" spans="1:7">
      <c r="A189" s="540"/>
      <c r="B189" s="496" t="s">
        <v>1147</v>
      </c>
      <c r="C189" s="548" t="s">
        <v>601</v>
      </c>
      <c r="D189" s="549">
        <v>70</v>
      </c>
      <c r="E189" s="576"/>
      <c r="F189" s="577"/>
      <c r="G189" s="523">
        <f>D189*E189</f>
        <v>0</v>
      </c>
    </row>
    <row r="190" spans="1:7">
      <c r="A190" s="540"/>
      <c r="B190" s="496" t="s">
        <v>1148</v>
      </c>
      <c r="C190" s="548" t="s">
        <v>601</v>
      </c>
      <c r="D190" s="549">
        <v>120</v>
      </c>
      <c r="E190" s="576"/>
      <c r="F190" s="577"/>
      <c r="G190" s="523">
        <f>D190*E190</f>
        <v>0</v>
      </c>
    </row>
    <row r="191" spans="1:7">
      <c r="A191" s="540"/>
      <c r="B191" s="496" t="s">
        <v>1149</v>
      </c>
      <c r="C191" s="548" t="s">
        <v>601</v>
      </c>
      <c r="D191" s="549">
        <v>30</v>
      </c>
      <c r="E191" s="576"/>
      <c r="F191" s="577"/>
      <c r="G191" s="523">
        <f>D191*E191</f>
        <v>0</v>
      </c>
    </row>
    <row r="192" spans="1:7">
      <c r="A192" s="540"/>
      <c r="B192" s="496" t="s">
        <v>1150</v>
      </c>
      <c r="C192" s="548" t="s">
        <v>601</v>
      </c>
      <c r="D192" s="549">
        <v>26</v>
      </c>
      <c r="E192" s="576"/>
      <c r="F192" s="577"/>
      <c r="G192" s="523">
        <f>D192*E192</f>
        <v>0</v>
      </c>
    </row>
    <row r="193" spans="1:7">
      <c r="A193" s="509"/>
      <c r="B193" s="496"/>
      <c r="C193" s="609"/>
      <c r="D193" s="610"/>
      <c r="E193" s="611"/>
      <c r="F193" s="612"/>
      <c r="G193" s="612"/>
    </row>
    <row r="194" spans="1:7" ht="63.75">
      <c r="A194" s="613" t="s">
        <v>1151</v>
      </c>
      <c r="B194" s="614" t="s">
        <v>1152</v>
      </c>
      <c r="C194" s="609"/>
      <c r="D194" s="610"/>
      <c r="E194" s="611"/>
      <c r="F194" s="612"/>
      <c r="G194" s="612"/>
    </row>
    <row r="195" spans="1:7">
      <c r="A195" s="509"/>
      <c r="B195" s="496" t="s">
        <v>1153</v>
      </c>
      <c r="C195" s="526" t="s">
        <v>601</v>
      </c>
      <c r="D195" s="610">
        <v>16</v>
      </c>
      <c r="E195" s="576"/>
      <c r="F195" s="577"/>
      <c r="G195" s="523">
        <f>D195*E195</f>
        <v>0</v>
      </c>
    </row>
    <row r="196" spans="1:7">
      <c r="A196" s="509"/>
      <c r="B196" s="496" t="s">
        <v>1154</v>
      </c>
      <c r="C196" s="526" t="s">
        <v>601</v>
      </c>
      <c r="D196" s="610">
        <v>16</v>
      </c>
      <c r="E196" s="576"/>
      <c r="F196" s="577"/>
      <c r="G196" s="523">
        <f>D196*E196</f>
        <v>0</v>
      </c>
    </row>
    <row r="197" spans="1:7">
      <c r="A197" s="509"/>
      <c r="B197" s="496"/>
      <c r="C197" s="526"/>
      <c r="D197" s="610"/>
      <c r="E197" s="611"/>
      <c r="F197" s="612"/>
      <c r="G197" s="612"/>
    </row>
    <row r="198" spans="1:7" ht="25.5">
      <c r="A198" s="613" t="s">
        <v>1155</v>
      </c>
      <c r="B198" s="529" t="s">
        <v>1156</v>
      </c>
      <c r="C198" s="526"/>
      <c r="D198" s="610"/>
      <c r="E198" s="611"/>
      <c r="F198" s="612"/>
      <c r="G198" s="612"/>
    </row>
    <row r="199" spans="1:7">
      <c r="A199" s="613"/>
      <c r="B199" s="496"/>
      <c r="C199" s="526" t="s">
        <v>601</v>
      </c>
      <c r="D199" s="610">
        <v>10</v>
      </c>
      <c r="E199" s="576"/>
      <c r="F199" s="577"/>
      <c r="G199" s="523">
        <f>D199*E199</f>
        <v>0</v>
      </c>
    </row>
    <row r="200" spans="1:7">
      <c r="A200" s="509"/>
      <c r="B200" s="496"/>
      <c r="C200" s="526"/>
      <c r="D200" s="610"/>
      <c r="E200" s="611"/>
      <c r="F200" s="612"/>
      <c r="G200" s="612"/>
    </row>
    <row r="201" spans="1:7" ht="51">
      <c r="A201" s="613" t="s">
        <v>1157</v>
      </c>
      <c r="B201" s="529" t="s">
        <v>1158</v>
      </c>
      <c r="C201" s="526"/>
      <c r="D201" s="610"/>
      <c r="E201" s="611"/>
      <c r="F201" s="612"/>
      <c r="G201" s="612"/>
    </row>
    <row r="202" spans="1:7">
      <c r="A202" s="613"/>
      <c r="B202" s="496" t="s">
        <v>1159</v>
      </c>
      <c r="C202" s="526" t="s">
        <v>601</v>
      </c>
      <c r="D202" s="610">
        <v>100</v>
      </c>
      <c r="E202" s="576"/>
      <c r="F202" s="577"/>
      <c r="G202" s="523">
        <f>D202*E202</f>
        <v>0</v>
      </c>
    </row>
    <row r="203" spans="1:7">
      <c r="A203" s="381"/>
      <c r="B203" s="496"/>
      <c r="C203" s="533"/>
      <c r="D203" s="534"/>
      <c r="E203" s="615"/>
      <c r="F203" s="616"/>
      <c r="G203" s="617"/>
    </row>
    <row r="204" spans="1:7" ht="38.25">
      <c r="A204" s="304" t="s">
        <v>1160</v>
      </c>
      <c r="B204" s="496" t="s">
        <v>1161</v>
      </c>
      <c r="C204" s="533"/>
      <c r="D204" s="534"/>
      <c r="E204" s="615"/>
      <c r="F204" s="616"/>
      <c r="G204" s="617"/>
    </row>
    <row r="205" spans="1:7">
      <c r="A205" s="381"/>
      <c r="B205" s="496" t="s">
        <v>1162</v>
      </c>
      <c r="C205" s="526" t="s">
        <v>370</v>
      </c>
      <c r="D205" s="526">
        <v>1</v>
      </c>
      <c r="E205" s="618"/>
      <c r="F205" s="619"/>
      <c r="G205" s="523">
        <f>D205*E205</f>
        <v>0</v>
      </c>
    </row>
    <row r="206" spans="1:7">
      <c r="A206" s="613"/>
      <c r="B206" s="496"/>
      <c r="C206" s="526"/>
      <c r="D206" s="610"/>
      <c r="E206" s="611"/>
      <c r="F206" s="612"/>
      <c r="G206" s="612"/>
    </row>
    <row r="207" spans="1:7" ht="63.75">
      <c r="A207" s="613" t="s">
        <v>1163</v>
      </c>
      <c r="B207" s="496" t="s">
        <v>1164</v>
      </c>
      <c r="C207" s="526"/>
      <c r="D207" s="610"/>
      <c r="E207" s="611"/>
      <c r="F207" s="612"/>
      <c r="G207" s="612"/>
    </row>
    <row r="208" spans="1:7">
      <c r="A208" s="613"/>
      <c r="B208" s="496"/>
      <c r="C208" s="526" t="s">
        <v>601</v>
      </c>
      <c r="D208" s="610">
        <v>50</v>
      </c>
      <c r="E208" s="576"/>
      <c r="F208" s="577"/>
      <c r="G208" s="523">
        <f>D208*E208</f>
        <v>0</v>
      </c>
    </row>
    <row r="209" spans="1:7">
      <c r="A209" s="613"/>
      <c r="B209" s="496"/>
      <c r="C209" s="526"/>
      <c r="D209" s="610"/>
      <c r="E209" s="577"/>
      <c r="F209" s="577"/>
      <c r="G209" s="528"/>
    </row>
    <row r="210" spans="1:7">
      <c r="A210" s="524"/>
      <c r="B210" s="620"/>
      <c r="C210" s="602"/>
      <c r="D210" s="621"/>
      <c r="E210" s="611"/>
      <c r="F210" s="622"/>
      <c r="G210" s="623"/>
    </row>
    <row r="211" spans="1:7">
      <c r="A211" s="624"/>
      <c r="B211" s="1164" t="s">
        <v>1165</v>
      </c>
      <c r="C211" s="1164"/>
      <c r="D211" s="1164"/>
      <c r="E211" s="1164"/>
      <c r="F211" s="625"/>
      <c r="G211" s="625"/>
    </row>
    <row r="212" spans="1:7" ht="179.25">
      <c r="A212" s="540" t="s">
        <v>1166</v>
      </c>
      <c r="B212" s="626" t="s">
        <v>1167</v>
      </c>
      <c r="C212" s="526"/>
      <c r="D212" s="530"/>
      <c r="E212" s="627"/>
      <c r="F212" s="627"/>
      <c r="G212" s="625"/>
    </row>
    <row r="213" spans="1:7">
      <c r="A213" s="516"/>
      <c r="B213" s="529"/>
      <c r="C213" s="526" t="s">
        <v>601</v>
      </c>
      <c r="D213" s="628">
        <v>2800</v>
      </c>
      <c r="E213" s="576"/>
      <c r="F213" s="577"/>
      <c r="G213" s="523">
        <f>D213*E213</f>
        <v>0</v>
      </c>
    </row>
    <row r="214" spans="1:7">
      <c r="A214" s="629"/>
      <c r="B214" s="630"/>
      <c r="C214" s="526"/>
      <c r="D214" s="530"/>
      <c r="E214" s="627"/>
      <c r="F214" s="627"/>
      <c r="G214" s="625"/>
    </row>
    <row r="215" spans="1:7" ht="178.5">
      <c r="A215" s="540" t="s">
        <v>1168</v>
      </c>
      <c r="B215" s="631" t="s">
        <v>1169</v>
      </c>
      <c r="C215" s="632"/>
      <c r="D215" s="530"/>
      <c r="E215" s="633"/>
      <c r="F215" s="627"/>
      <c r="G215" s="625"/>
    </row>
    <row r="216" spans="1:7">
      <c r="A216" s="516"/>
      <c r="B216" s="529"/>
      <c r="C216" s="526" t="s">
        <v>135</v>
      </c>
      <c r="D216" s="628">
        <v>300</v>
      </c>
      <c r="E216" s="576"/>
      <c r="F216" s="577"/>
      <c r="G216" s="523">
        <f>D216*E216</f>
        <v>0</v>
      </c>
    </row>
    <row r="217" spans="1:7">
      <c r="A217" s="629"/>
      <c r="B217" s="630"/>
      <c r="C217" s="526"/>
      <c r="D217" s="530"/>
      <c r="E217" s="627"/>
      <c r="F217" s="627"/>
      <c r="G217" s="625"/>
    </row>
    <row r="218" spans="1:7" ht="39">
      <c r="A218" s="540" t="s">
        <v>1170</v>
      </c>
      <c r="B218" s="634" t="s">
        <v>1171</v>
      </c>
      <c r="C218" s="526" t="s">
        <v>370</v>
      </c>
      <c r="D218" s="628">
        <v>6000</v>
      </c>
      <c r="E218" s="576"/>
      <c r="F218" s="577"/>
      <c r="G218" s="523">
        <f>D218*E218</f>
        <v>0</v>
      </c>
    </row>
    <row r="219" spans="1:7">
      <c r="A219" s="629"/>
      <c r="B219" s="630"/>
      <c r="C219" s="526"/>
      <c r="D219" s="530"/>
      <c r="E219" s="627"/>
      <c r="F219" s="627"/>
      <c r="G219" s="625"/>
    </row>
    <row r="220" spans="1:7" ht="102.75">
      <c r="A220" s="540" t="s">
        <v>1172</v>
      </c>
      <c r="B220" s="626" t="s">
        <v>1173</v>
      </c>
      <c r="C220" s="526"/>
      <c r="D220" s="530"/>
      <c r="E220" s="633"/>
      <c r="F220" s="627"/>
      <c r="G220" s="625"/>
    </row>
    <row r="221" spans="1:7">
      <c r="A221" s="516"/>
      <c r="B221" s="529"/>
      <c r="C221" s="526" t="s">
        <v>601</v>
      </c>
      <c r="D221" s="628">
        <v>325</v>
      </c>
      <c r="E221" s="576"/>
      <c r="F221" s="577"/>
      <c r="G221" s="523">
        <f>D221*E221</f>
        <v>0</v>
      </c>
    </row>
    <row r="222" spans="1:7">
      <c r="A222" s="629"/>
      <c r="B222" s="630"/>
      <c r="C222" s="526"/>
      <c r="D222" s="530"/>
      <c r="E222" s="627"/>
      <c r="F222" s="627"/>
      <c r="G222" s="625"/>
    </row>
    <row r="223" spans="1:7" ht="77.25">
      <c r="A223" s="540" t="s">
        <v>1174</v>
      </c>
      <c r="B223" s="634" t="s">
        <v>1175</v>
      </c>
      <c r="C223" s="526"/>
      <c r="D223" s="530"/>
      <c r="E223" s="633"/>
      <c r="F223" s="627"/>
      <c r="G223" s="625"/>
    </row>
    <row r="224" spans="1:7">
      <c r="A224" s="516"/>
      <c r="B224" s="529"/>
      <c r="C224" s="526" t="s">
        <v>370</v>
      </c>
      <c r="D224" s="628">
        <v>41</v>
      </c>
      <c r="E224" s="576"/>
      <c r="F224" s="577"/>
      <c r="G224" s="523">
        <f>D224*E224</f>
        <v>0</v>
      </c>
    </row>
    <row r="225" spans="1:7">
      <c r="A225" s="629"/>
      <c r="B225" s="630"/>
      <c r="C225" s="526"/>
      <c r="D225" s="530"/>
      <c r="E225" s="627"/>
      <c r="F225" s="627"/>
      <c r="G225" s="625"/>
    </row>
    <row r="226" spans="1:7" ht="76.5">
      <c r="A226" s="540" t="s">
        <v>1176</v>
      </c>
      <c r="B226" s="635" t="s">
        <v>1177</v>
      </c>
      <c r="C226" s="526"/>
      <c r="D226" s="530"/>
      <c r="E226" s="633"/>
      <c r="F226" s="627"/>
      <c r="G226" s="625"/>
    </row>
    <row r="227" spans="1:7">
      <c r="A227" s="516"/>
      <c r="B227" s="529"/>
      <c r="C227" s="526" t="s">
        <v>1178</v>
      </c>
      <c r="D227" s="628">
        <v>60</v>
      </c>
      <c r="E227" s="576"/>
      <c r="F227" s="577"/>
      <c r="G227" s="523">
        <f>D227*E227</f>
        <v>0</v>
      </c>
    </row>
    <row r="228" spans="1:7">
      <c r="A228" s="629"/>
      <c r="B228" s="630"/>
      <c r="C228" s="526"/>
      <c r="D228" s="530"/>
      <c r="E228" s="627"/>
      <c r="F228" s="627"/>
      <c r="G228" s="625"/>
    </row>
    <row r="229" spans="1:7" ht="331.5">
      <c r="A229" s="540" t="s">
        <v>1179</v>
      </c>
      <c r="B229" s="636" t="s">
        <v>1180</v>
      </c>
      <c r="C229" s="526"/>
      <c r="D229" s="530"/>
      <c r="E229" s="633"/>
      <c r="F229" s="627"/>
      <c r="G229" s="625"/>
    </row>
    <row r="230" spans="1:7">
      <c r="A230" s="516"/>
      <c r="B230" s="529"/>
      <c r="C230" s="526" t="s">
        <v>21</v>
      </c>
      <c r="D230" s="628">
        <v>1</v>
      </c>
      <c r="E230" s="576"/>
      <c r="F230" s="577"/>
      <c r="G230" s="523">
        <f>D230*E230</f>
        <v>0</v>
      </c>
    </row>
    <row r="231" spans="1:7">
      <c r="A231" s="629"/>
      <c r="B231" s="630"/>
      <c r="C231" s="526"/>
      <c r="D231" s="530"/>
      <c r="E231" s="627"/>
      <c r="F231" s="627"/>
      <c r="G231" s="625"/>
    </row>
    <row r="232" spans="1:7" ht="331.5">
      <c r="A232" s="540" t="s">
        <v>1181</v>
      </c>
      <c r="B232" s="636" t="s">
        <v>1182</v>
      </c>
      <c r="C232" s="526"/>
      <c r="D232" s="530"/>
      <c r="E232" s="633"/>
      <c r="F232" s="627"/>
      <c r="G232" s="625"/>
    </row>
    <row r="233" spans="1:7">
      <c r="A233" s="516"/>
      <c r="B233" s="529"/>
      <c r="C233" s="526" t="s">
        <v>21</v>
      </c>
      <c r="D233" s="628">
        <v>1</v>
      </c>
      <c r="E233" s="576"/>
      <c r="F233" s="577"/>
      <c r="G233" s="523">
        <f>D233*E233</f>
        <v>0</v>
      </c>
    </row>
    <row r="234" spans="1:7">
      <c r="A234" s="629"/>
      <c r="B234" s="630"/>
      <c r="C234" s="526"/>
      <c r="D234" s="530"/>
      <c r="E234" s="627"/>
      <c r="F234" s="627"/>
      <c r="G234" s="625"/>
    </row>
    <row r="235" spans="1:7" ht="331.5">
      <c r="A235" s="540" t="s">
        <v>1183</v>
      </c>
      <c r="B235" s="636" t="s">
        <v>1184</v>
      </c>
      <c r="C235" s="526"/>
      <c r="D235" s="530"/>
      <c r="E235" s="633"/>
      <c r="F235" s="627"/>
      <c r="G235" s="625"/>
    </row>
    <row r="236" spans="1:7">
      <c r="A236" s="516"/>
      <c r="B236" s="529"/>
      <c r="C236" s="526" t="s">
        <v>21</v>
      </c>
      <c r="D236" s="628">
        <v>1</v>
      </c>
      <c r="E236" s="576"/>
      <c r="F236" s="577"/>
      <c r="G236" s="523">
        <f>D236*E236</f>
        <v>0</v>
      </c>
    </row>
    <row r="237" spans="1:7">
      <c r="A237" s="629"/>
      <c r="B237" s="630"/>
      <c r="C237" s="526"/>
      <c r="D237" s="530"/>
      <c r="E237" s="627"/>
      <c r="F237" s="627"/>
      <c r="G237" s="625"/>
    </row>
    <row r="238" spans="1:7" ht="331.5">
      <c r="A238" s="540" t="s">
        <v>1185</v>
      </c>
      <c r="B238" s="636" t="s">
        <v>1186</v>
      </c>
      <c r="C238" s="526"/>
      <c r="D238" s="530"/>
      <c r="E238" s="633"/>
      <c r="F238" s="627"/>
      <c r="G238" s="625"/>
    </row>
    <row r="239" spans="1:7">
      <c r="A239" s="516"/>
      <c r="B239" s="529"/>
      <c r="C239" s="526" t="s">
        <v>21</v>
      </c>
      <c r="D239" s="628">
        <v>1</v>
      </c>
      <c r="E239" s="576"/>
      <c r="F239" s="577"/>
      <c r="G239" s="523">
        <f>D239*E239</f>
        <v>0</v>
      </c>
    </row>
    <row r="240" spans="1:7">
      <c r="A240" s="629"/>
      <c r="B240" s="630"/>
      <c r="C240" s="526"/>
      <c r="D240" s="530"/>
      <c r="E240" s="627"/>
      <c r="F240" s="627"/>
      <c r="G240" s="625"/>
    </row>
    <row r="241" spans="1:7" ht="25.5">
      <c r="A241" s="540" t="s">
        <v>1187</v>
      </c>
      <c r="B241" s="637" t="s">
        <v>1188</v>
      </c>
      <c r="C241" s="526"/>
      <c r="D241" s="530"/>
      <c r="E241" s="638"/>
      <c r="F241" s="627"/>
      <c r="G241" s="625"/>
    </row>
    <row r="242" spans="1:7">
      <c r="A242" s="516"/>
      <c r="B242" s="529"/>
      <c r="C242" s="526" t="s">
        <v>1189</v>
      </c>
      <c r="D242" s="628">
        <v>4</v>
      </c>
      <c r="E242" s="576"/>
      <c r="F242" s="577"/>
      <c r="G242" s="523">
        <f>D242*E242</f>
        <v>0</v>
      </c>
    </row>
    <row r="243" spans="1:7">
      <c r="A243" s="629"/>
      <c r="B243" s="630"/>
      <c r="C243" s="526"/>
      <c r="D243" s="530"/>
      <c r="E243" s="627"/>
      <c r="F243" s="627"/>
      <c r="G243" s="625"/>
    </row>
    <row r="244" spans="1:7" ht="39">
      <c r="A244" s="540" t="s">
        <v>1190</v>
      </c>
      <c r="B244" s="626" t="s">
        <v>1191</v>
      </c>
      <c r="C244" s="526"/>
      <c r="D244" s="530"/>
      <c r="E244" s="633"/>
      <c r="F244" s="627"/>
      <c r="G244" s="625"/>
    </row>
    <row r="245" spans="1:7">
      <c r="A245" s="516"/>
      <c r="B245" s="529"/>
      <c r="C245" s="526" t="s">
        <v>21</v>
      </c>
      <c r="D245" s="628">
        <v>72</v>
      </c>
      <c r="E245" s="576"/>
      <c r="F245" s="577"/>
      <c r="G245" s="523">
        <f>D245*E245</f>
        <v>0</v>
      </c>
    </row>
    <row r="246" spans="1:7">
      <c r="A246" s="629"/>
      <c r="B246" s="630"/>
      <c r="C246" s="526"/>
      <c r="D246" s="530"/>
      <c r="E246" s="627"/>
      <c r="F246" s="627"/>
      <c r="G246" s="625"/>
    </row>
    <row r="247" spans="1:7" ht="38.25">
      <c r="A247" s="540" t="s">
        <v>1192</v>
      </c>
      <c r="B247" s="635" t="s">
        <v>1193</v>
      </c>
      <c r="C247" s="526"/>
      <c r="D247" s="530"/>
      <c r="E247" s="633"/>
      <c r="F247" s="627"/>
      <c r="G247" s="625"/>
    </row>
    <row r="248" spans="1:7">
      <c r="A248" s="516"/>
      <c r="B248" s="529"/>
      <c r="C248" s="526" t="s">
        <v>21</v>
      </c>
      <c r="D248" s="628">
        <v>72</v>
      </c>
      <c r="E248" s="576"/>
      <c r="F248" s="577"/>
      <c r="G248" s="523">
        <f>D248*E248</f>
        <v>0</v>
      </c>
    </row>
    <row r="249" spans="1:7">
      <c r="A249" s="629"/>
      <c r="B249" s="630"/>
      <c r="C249" s="526"/>
      <c r="D249" s="530"/>
      <c r="E249" s="627"/>
      <c r="F249" s="627"/>
      <c r="G249" s="625"/>
    </row>
    <row r="250" spans="1:7">
      <c r="A250" s="540" t="s">
        <v>1194</v>
      </c>
      <c r="B250" s="637" t="s">
        <v>1195</v>
      </c>
      <c r="C250" s="526"/>
      <c r="D250" s="530"/>
      <c r="E250" s="633"/>
      <c r="F250" s="627"/>
      <c r="G250" s="625"/>
    </row>
    <row r="251" spans="1:7">
      <c r="A251" s="516"/>
      <c r="B251" s="529"/>
      <c r="C251" s="526" t="s">
        <v>21</v>
      </c>
      <c r="D251" s="628">
        <v>3</v>
      </c>
      <c r="E251" s="576"/>
      <c r="F251" s="577"/>
      <c r="G251" s="523">
        <f>D251*E251</f>
        <v>0</v>
      </c>
    </row>
    <row r="252" spans="1:7">
      <c r="A252" s="629"/>
      <c r="B252" s="630"/>
      <c r="C252" s="526"/>
      <c r="D252" s="530"/>
      <c r="E252" s="627"/>
      <c r="F252" s="627"/>
      <c r="G252" s="625"/>
    </row>
    <row r="253" spans="1:7">
      <c r="A253" s="540" t="s">
        <v>1196</v>
      </c>
      <c r="B253" s="637" t="s">
        <v>1197</v>
      </c>
      <c r="C253" s="526"/>
      <c r="D253" s="530"/>
      <c r="E253" s="633"/>
      <c r="F253" s="627"/>
      <c r="G253" s="625"/>
    </row>
    <row r="254" spans="1:7">
      <c r="A254" s="516"/>
      <c r="B254" s="529"/>
      <c r="C254" s="526" t="s">
        <v>21</v>
      </c>
      <c r="D254" s="628">
        <v>1</v>
      </c>
      <c r="E254" s="576"/>
      <c r="F254" s="577"/>
      <c r="G254" s="523">
        <f>D254*E254</f>
        <v>0</v>
      </c>
    </row>
    <row r="255" spans="1:7">
      <c r="A255" s="629"/>
      <c r="B255" s="630"/>
      <c r="C255" s="526"/>
      <c r="D255" s="530"/>
      <c r="E255" s="627"/>
      <c r="F255" s="627"/>
      <c r="G255" s="625"/>
    </row>
    <row r="256" spans="1:7">
      <c r="A256" s="540" t="s">
        <v>1198</v>
      </c>
      <c r="B256" s="637" t="s">
        <v>1199</v>
      </c>
      <c r="C256" s="526"/>
      <c r="D256" s="530"/>
      <c r="E256" s="633"/>
      <c r="F256" s="627"/>
      <c r="G256" s="625"/>
    </row>
    <row r="257" spans="1:7">
      <c r="A257" s="516"/>
      <c r="B257" s="529"/>
      <c r="C257" s="526" t="s">
        <v>21</v>
      </c>
      <c r="D257" s="628">
        <v>36</v>
      </c>
      <c r="E257" s="576"/>
      <c r="F257" s="577"/>
      <c r="G257" s="523">
        <f>D257*E257</f>
        <v>0</v>
      </c>
    </row>
    <row r="258" spans="1:7">
      <c r="A258" s="629"/>
      <c r="B258" s="630"/>
      <c r="C258" s="526"/>
      <c r="D258" s="530"/>
      <c r="E258" s="627"/>
      <c r="F258" s="627"/>
      <c r="G258" s="625"/>
    </row>
    <row r="259" spans="1:7" ht="63.75">
      <c r="A259" s="540" t="s">
        <v>1200</v>
      </c>
      <c r="B259" s="637" t="s">
        <v>1201</v>
      </c>
      <c r="C259" s="526"/>
      <c r="D259" s="530"/>
      <c r="E259" s="633"/>
      <c r="F259" s="627"/>
      <c r="G259" s="625"/>
    </row>
    <row r="260" spans="1:7">
      <c r="A260" s="516"/>
      <c r="B260" s="529"/>
      <c r="C260" s="526" t="s">
        <v>21</v>
      </c>
      <c r="D260" s="628">
        <v>4</v>
      </c>
      <c r="E260" s="576"/>
      <c r="F260" s="577"/>
      <c r="G260" s="523">
        <f>D260*E260</f>
        <v>0</v>
      </c>
    </row>
    <row r="261" spans="1:7">
      <c r="A261" s="629"/>
      <c r="B261" s="630"/>
      <c r="C261" s="526"/>
      <c r="D261" s="530"/>
      <c r="E261" s="627"/>
      <c r="F261" s="627"/>
      <c r="G261" s="625"/>
    </row>
    <row r="262" spans="1:7" ht="76.5">
      <c r="A262" s="540" t="s">
        <v>1202</v>
      </c>
      <c r="B262" s="637" t="s">
        <v>1203</v>
      </c>
      <c r="C262" s="526"/>
      <c r="D262" s="530"/>
      <c r="E262" s="633"/>
      <c r="F262" s="627"/>
      <c r="G262" s="625"/>
    </row>
    <row r="263" spans="1:7">
      <c r="A263" s="516"/>
      <c r="B263" s="639"/>
      <c r="C263" s="526" t="s">
        <v>21</v>
      </c>
      <c r="D263" s="628">
        <v>21</v>
      </c>
      <c r="E263" s="576"/>
      <c r="F263" s="577"/>
      <c r="G263" s="523">
        <f>D263*E263</f>
        <v>0</v>
      </c>
    </row>
    <row r="264" spans="1:7">
      <c r="A264" s="613"/>
      <c r="B264" s="496"/>
      <c r="C264" s="526"/>
      <c r="D264" s="610"/>
      <c r="E264" s="611"/>
      <c r="F264" s="612"/>
      <c r="G264" s="612"/>
    </row>
    <row r="265" spans="1:7" ht="38.25">
      <c r="A265" s="613" t="s">
        <v>1204</v>
      </c>
      <c r="B265" s="529" t="s">
        <v>1205</v>
      </c>
      <c r="C265" s="526"/>
      <c r="D265" s="610"/>
      <c r="E265" s="611"/>
      <c r="F265" s="612"/>
      <c r="G265" s="612"/>
    </row>
    <row r="266" spans="1:7">
      <c r="A266" s="613"/>
      <c r="B266" s="529"/>
      <c r="C266" s="526" t="s">
        <v>1052</v>
      </c>
      <c r="D266" s="610">
        <v>1</v>
      </c>
      <c r="E266" s="576"/>
      <c r="F266" s="577"/>
      <c r="G266" s="523">
        <f>D266*E266</f>
        <v>0</v>
      </c>
    </row>
    <row r="267" spans="1:7">
      <c r="A267" s="540"/>
      <c r="B267" s="537"/>
      <c r="C267" s="548"/>
      <c r="D267" s="549"/>
      <c r="E267" s="594"/>
      <c r="F267" s="557"/>
      <c r="G267" s="546"/>
    </row>
    <row r="268" spans="1:7" ht="38.25">
      <c r="A268" s="524" t="s">
        <v>1206</v>
      </c>
      <c r="B268" s="640" t="s">
        <v>1207</v>
      </c>
      <c r="C268" s="641"/>
      <c r="D268" s="599"/>
      <c r="E268" s="543"/>
      <c r="F268" s="601"/>
      <c r="G268" s="536"/>
    </row>
    <row r="269" spans="1:7">
      <c r="A269" s="642"/>
      <c r="B269" s="529"/>
      <c r="C269" s="526" t="s">
        <v>21</v>
      </c>
      <c r="D269" s="643">
        <v>2</v>
      </c>
      <c r="E269" s="576"/>
      <c r="F269" s="577"/>
      <c r="G269" s="523">
        <f>D269*E269</f>
        <v>0</v>
      </c>
    </row>
    <row r="270" spans="1:7">
      <c r="A270" s="540"/>
      <c r="B270" s="537"/>
      <c r="C270" s="548"/>
      <c r="D270" s="549"/>
      <c r="E270" s="644"/>
      <c r="F270" s="622"/>
      <c r="G270" s="645"/>
    </row>
    <row r="271" spans="1:7">
      <c r="A271" s="540" t="s">
        <v>1208</v>
      </c>
      <c r="B271" s="646" t="s">
        <v>1209</v>
      </c>
      <c r="C271" s="647"/>
      <c r="D271" s="542"/>
      <c r="E271" s="543"/>
      <c r="F271" s="574"/>
      <c r="G271" s="582"/>
    </row>
    <row r="272" spans="1:7">
      <c r="A272" s="540"/>
      <c r="B272" s="537"/>
      <c r="C272" s="548" t="s">
        <v>1052</v>
      </c>
      <c r="D272" s="548">
        <v>1</v>
      </c>
      <c r="E272" s="576"/>
      <c r="F272" s="577"/>
      <c r="G272" s="523">
        <f>D272*E272</f>
        <v>0</v>
      </c>
    </row>
    <row r="273" spans="1:7">
      <c r="A273" s="540"/>
      <c r="B273" s="537"/>
      <c r="C273" s="548"/>
      <c r="D273" s="549"/>
      <c r="E273" s="644"/>
      <c r="F273" s="622"/>
      <c r="G273" s="645"/>
    </row>
    <row r="274" spans="1:7">
      <c r="A274" s="540" t="s">
        <v>1210</v>
      </c>
      <c r="B274" s="646" t="s">
        <v>1211</v>
      </c>
      <c r="C274" s="647"/>
      <c r="D274" s="542"/>
      <c r="E274" s="543"/>
      <c r="F274" s="574"/>
      <c r="G274" s="582"/>
    </row>
    <row r="275" spans="1:7">
      <c r="A275" s="540"/>
      <c r="B275" s="537"/>
      <c r="C275" s="548" t="s">
        <v>1052</v>
      </c>
      <c r="D275" s="548">
        <v>1</v>
      </c>
      <c r="E275" s="576"/>
      <c r="F275" s="577"/>
      <c r="G275" s="523">
        <f>D275*E275</f>
        <v>0</v>
      </c>
    </row>
    <row r="276" spans="1:7">
      <c r="A276" s="540"/>
      <c r="B276" s="537"/>
      <c r="C276" s="548"/>
      <c r="D276" s="542"/>
      <c r="E276" s="543"/>
      <c r="F276" s="574"/>
      <c r="G276" s="582"/>
    </row>
    <row r="277" spans="1:7" ht="38.25">
      <c r="A277" s="540" t="s">
        <v>1212</v>
      </c>
      <c r="B277" s="646" t="s">
        <v>1213</v>
      </c>
      <c r="C277" s="647"/>
      <c r="D277" s="542"/>
      <c r="E277" s="543"/>
      <c r="F277" s="574"/>
      <c r="G277" s="582"/>
    </row>
    <row r="278" spans="1:7">
      <c r="A278" s="540"/>
      <c r="B278" s="537"/>
      <c r="C278" s="548" t="s">
        <v>1052</v>
      </c>
      <c r="D278" s="548">
        <v>2</v>
      </c>
      <c r="E278" s="576"/>
      <c r="F278" s="577"/>
      <c r="G278" s="523">
        <f>D278*E278</f>
        <v>0</v>
      </c>
    </row>
    <row r="279" spans="1:7">
      <c r="A279" s="603"/>
      <c r="B279" s="496"/>
      <c r="C279" s="548"/>
      <c r="D279" s="549"/>
      <c r="E279" s="611"/>
      <c r="F279" s="645"/>
      <c r="G279" s="648"/>
    </row>
    <row r="280" spans="1:7">
      <c r="A280" s="540" t="s">
        <v>1214</v>
      </c>
      <c r="B280" s="496" t="s">
        <v>1215</v>
      </c>
      <c r="C280" s="647"/>
      <c r="D280" s="549"/>
      <c r="E280" s="611"/>
      <c r="F280" s="645"/>
      <c r="G280" s="649"/>
    </row>
    <row r="281" spans="1:7" ht="76.5">
      <c r="A281" s="540"/>
      <c r="B281" s="529" t="s">
        <v>1216</v>
      </c>
      <c r="C281" s="647"/>
      <c r="D281" s="549"/>
      <c r="E281" s="611"/>
      <c r="F281" s="645"/>
      <c r="G281" s="649"/>
    </row>
    <row r="282" spans="1:7">
      <c r="A282" s="540"/>
      <c r="B282" s="496"/>
      <c r="C282" s="548" t="s">
        <v>1052</v>
      </c>
      <c r="D282" s="548">
        <v>1</v>
      </c>
      <c r="E282" s="650"/>
      <c r="F282" s="580"/>
      <c r="G282" s="523">
        <f>D282*E282</f>
        <v>0</v>
      </c>
    </row>
    <row r="283" spans="1:7">
      <c r="A283" s="516"/>
      <c r="B283" s="614"/>
      <c r="C283" s="651"/>
      <c r="D283" s="628"/>
      <c r="E283" s="652"/>
      <c r="F283" s="653"/>
      <c r="G283" s="654"/>
    </row>
    <row r="284" spans="1:7" ht="102">
      <c r="A284" s="516" t="s">
        <v>1217</v>
      </c>
      <c r="B284" s="614" t="s">
        <v>1218</v>
      </c>
      <c r="C284" s="533"/>
      <c r="D284" s="526"/>
      <c r="E284" s="655"/>
      <c r="F284" s="655"/>
      <c r="G284" s="656"/>
    </row>
    <row r="285" spans="1:7">
      <c r="A285" s="516"/>
      <c r="B285" s="614"/>
      <c r="C285" s="526" t="s">
        <v>1052</v>
      </c>
      <c r="D285" s="628">
        <v>2</v>
      </c>
      <c r="E285" s="576"/>
      <c r="F285" s="577"/>
      <c r="G285" s="523">
        <f>D285*E285</f>
        <v>0</v>
      </c>
    </row>
    <row r="286" spans="1:7">
      <c r="A286" s="657"/>
      <c r="B286" s="658"/>
      <c r="C286" s="659"/>
      <c r="D286" s="660"/>
      <c r="E286" s="661"/>
      <c r="F286" s="662"/>
      <c r="G286" s="663"/>
    </row>
    <row r="287" spans="1:7" ht="38.25">
      <c r="A287" s="540" t="s">
        <v>1219</v>
      </c>
      <c r="B287" s="496" t="s">
        <v>1220</v>
      </c>
      <c r="C287" s="664"/>
      <c r="D287" s="542"/>
      <c r="E287" s="644"/>
      <c r="F287" s="644"/>
      <c r="G287" s="648"/>
    </row>
    <row r="288" spans="1:7">
      <c r="A288" s="540"/>
      <c r="B288" s="496"/>
      <c r="C288" s="533" t="s">
        <v>1052</v>
      </c>
      <c r="D288" s="534">
        <v>1</v>
      </c>
      <c r="E288" s="665"/>
      <c r="F288" s="644"/>
      <c r="G288" s="523">
        <f>D288*E288</f>
        <v>0</v>
      </c>
    </row>
    <row r="289" spans="1:7">
      <c r="A289" s="657"/>
      <c r="B289" s="658"/>
      <c r="C289" s="659"/>
      <c r="D289" s="660"/>
      <c r="E289" s="661"/>
      <c r="F289" s="662"/>
      <c r="G289" s="663"/>
    </row>
    <row r="290" spans="1:7" ht="63.75">
      <c r="A290" s="540" t="s">
        <v>1221</v>
      </c>
      <c r="B290" s="537" t="s">
        <v>1222</v>
      </c>
      <c r="C290" s="664"/>
      <c r="D290" s="542"/>
      <c r="E290" s="644"/>
      <c r="F290" s="644"/>
      <c r="G290" s="648"/>
    </row>
    <row r="291" spans="1:7">
      <c r="A291" s="540"/>
      <c r="B291" s="496"/>
      <c r="C291" s="533" t="s">
        <v>1052</v>
      </c>
      <c r="D291" s="534">
        <v>2</v>
      </c>
      <c r="E291" s="665"/>
      <c r="F291" s="644"/>
      <c r="G291" s="523">
        <f>D291*E291</f>
        <v>0</v>
      </c>
    </row>
    <row r="292" spans="1:7">
      <c r="A292" s="540"/>
      <c r="B292" s="496"/>
      <c r="C292" s="533"/>
      <c r="D292" s="534"/>
      <c r="E292" s="644"/>
      <c r="F292" s="644"/>
      <c r="G292" s="528"/>
    </row>
    <row r="293" spans="1:7" ht="38.25">
      <c r="A293" s="666" t="s">
        <v>1223</v>
      </c>
      <c r="B293" s="667" t="s">
        <v>1224</v>
      </c>
      <c r="C293" s="668"/>
      <c r="D293" s="669"/>
      <c r="E293" s="670"/>
      <c r="F293" s="644"/>
      <c r="G293" s="528"/>
    </row>
    <row r="294" spans="1:7">
      <c r="A294" s="671"/>
      <c r="B294" s="667" t="s">
        <v>1225</v>
      </c>
      <c r="C294" s="672" t="s">
        <v>21</v>
      </c>
      <c r="D294" s="669">
        <v>8</v>
      </c>
      <c r="E294" s="673"/>
      <c r="F294" s="644"/>
      <c r="G294" s="523">
        <f>D294*E294</f>
        <v>0</v>
      </c>
    </row>
    <row r="295" spans="1:7">
      <c r="A295" s="540"/>
      <c r="B295" s="496"/>
      <c r="C295" s="548"/>
      <c r="D295" s="549"/>
      <c r="E295" s="531"/>
      <c r="F295" s="543"/>
      <c r="G295" s="648"/>
    </row>
    <row r="296" spans="1:7" ht="63.75">
      <c r="A296" s="540" t="s">
        <v>1226</v>
      </c>
      <c r="B296" s="529" t="s">
        <v>1227</v>
      </c>
      <c r="C296" s="647"/>
      <c r="D296" s="549"/>
      <c r="E296" s="531"/>
      <c r="F296" s="543"/>
      <c r="G296" s="648"/>
    </row>
    <row r="297" spans="1:7">
      <c r="A297" s="584"/>
      <c r="B297" s="496"/>
      <c r="C297" s="548" t="s">
        <v>1052</v>
      </c>
      <c r="D297" s="548">
        <v>1</v>
      </c>
      <c r="E297" s="674"/>
      <c r="F297" s="543"/>
      <c r="G297" s="523">
        <f>D297*E297</f>
        <v>0</v>
      </c>
    </row>
    <row r="298" spans="1:7">
      <c r="A298" s="524"/>
      <c r="B298" s="496"/>
      <c r="C298" s="526"/>
      <c r="D298" s="526"/>
      <c r="E298" s="531"/>
      <c r="F298" s="531"/>
      <c r="G298" s="675"/>
    </row>
    <row r="299" spans="1:7" ht="38.25">
      <c r="A299" s="524" t="s">
        <v>1228</v>
      </c>
      <c r="B299" s="529" t="s">
        <v>1229</v>
      </c>
      <c r="C299" s="676"/>
      <c r="D299" s="610"/>
      <c r="E299" s="531"/>
      <c r="F299" s="531"/>
      <c r="G299" s="677"/>
    </row>
    <row r="300" spans="1:7">
      <c r="A300" s="587"/>
      <c r="B300" s="496"/>
      <c r="C300" s="526" t="s">
        <v>1052</v>
      </c>
      <c r="D300" s="628">
        <v>1</v>
      </c>
      <c r="E300" s="674"/>
      <c r="F300" s="531"/>
      <c r="G300" s="523">
        <f>D300*E300</f>
        <v>0</v>
      </c>
    </row>
    <row r="301" spans="1:7">
      <c r="A301" s="540"/>
      <c r="B301" s="496"/>
      <c r="C301" s="548"/>
      <c r="D301" s="548"/>
      <c r="E301" s="531"/>
      <c r="F301" s="543"/>
      <c r="G301" s="574"/>
    </row>
    <row r="302" spans="1:7" ht="25.5">
      <c r="A302" s="540" t="s">
        <v>1230</v>
      </c>
      <c r="B302" s="496" t="s">
        <v>1231</v>
      </c>
      <c r="C302" s="548"/>
      <c r="D302" s="548"/>
      <c r="E302" s="531"/>
      <c r="F302" s="543"/>
      <c r="G302" s="574"/>
    </row>
    <row r="303" spans="1:7">
      <c r="A303" s="540"/>
      <c r="B303" s="496"/>
      <c r="C303" s="548" t="s">
        <v>1052</v>
      </c>
      <c r="D303" s="548">
        <v>1</v>
      </c>
      <c r="E303" s="674"/>
      <c r="F303" s="543"/>
      <c r="G303" s="678">
        <f>D303*E303</f>
        <v>0</v>
      </c>
    </row>
    <row r="304" spans="1:7">
      <c r="A304" s="657"/>
      <c r="B304" s="658"/>
      <c r="C304" s="659"/>
      <c r="D304" s="660"/>
      <c r="E304" s="661"/>
      <c r="F304" s="662"/>
      <c r="G304" s="663"/>
    </row>
    <row r="305" spans="1:7">
      <c r="A305" s="524"/>
      <c r="B305" s="496"/>
      <c r="C305" s="679"/>
      <c r="D305" s="610"/>
      <c r="E305" s="531"/>
      <c r="F305" s="535"/>
      <c r="G305" s="680"/>
    </row>
    <row r="306" spans="1:7">
      <c r="A306" s="681" t="s">
        <v>1232</v>
      </c>
      <c r="B306" s="682"/>
      <c r="C306" s="683"/>
      <c r="D306" s="684"/>
      <c r="E306" s="685" t="s">
        <v>1233</v>
      </c>
      <c r="F306" s="685"/>
      <c r="G306" s="686">
        <f>SUM(G67:G304)</f>
        <v>0</v>
      </c>
    </row>
    <row r="307" spans="1:7">
      <c r="A307" s="687"/>
      <c r="B307" s="688"/>
      <c r="C307" s="689"/>
      <c r="D307" s="560"/>
      <c r="E307" s="561"/>
      <c r="F307" s="690"/>
      <c r="G307" s="655"/>
    </row>
    <row r="308" spans="1:7">
      <c r="A308" s="687"/>
      <c r="B308" s="691" t="s">
        <v>504</v>
      </c>
      <c r="C308" s="692"/>
      <c r="D308" s="560"/>
      <c r="E308" s="693"/>
      <c r="F308" s="694"/>
      <c r="G308" s="655"/>
    </row>
    <row r="309" spans="1:7" ht="38.25">
      <c r="A309" s="687"/>
      <c r="B309" s="496" t="s">
        <v>1234</v>
      </c>
      <c r="C309" s="692"/>
      <c r="D309" s="560"/>
      <c r="E309" s="693"/>
      <c r="F309" s="694"/>
      <c r="G309" s="655"/>
    </row>
    <row r="310" spans="1:7">
      <c r="A310" s="687"/>
      <c r="B310" s="496"/>
      <c r="C310" s="692"/>
      <c r="D310" s="560"/>
      <c r="E310" s="693"/>
      <c r="F310" s="694"/>
      <c r="G310" s="655"/>
    </row>
    <row r="311" spans="1:7">
      <c r="A311" s="502"/>
      <c r="B311" s="503" t="s">
        <v>1235</v>
      </c>
      <c r="C311" s="502"/>
      <c r="D311" s="502"/>
      <c r="E311" s="504"/>
      <c r="F311" s="502"/>
      <c r="G311" s="505"/>
    </row>
    <row r="312" spans="1:7">
      <c r="A312" s="502"/>
      <c r="B312" s="503"/>
      <c r="C312" s="502"/>
      <c r="D312" s="502"/>
      <c r="E312" s="504"/>
      <c r="F312" s="502"/>
      <c r="G312" s="505"/>
    </row>
    <row r="313" spans="1:7">
      <c r="A313" s="509" t="s">
        <v>1236</v>
      </c>
      <c r="B313" s="695" t="s">
        <v>1237</v>
      </c>
      <c r="C313" s="651"/>
      <c r="D313" s="696"/>
      <c r="E313" s="697"/>
      <c r="F313" s="697"/>
      <c r="G313" s="567"/>
    </row>
    <row r="314" spans="1:7">
      <c r="A314" s="509"/>
      <c r="B314" s="698" t="s">
        <v>1238</v>
      </c>
      <c r="C314" s="651"/>
      <c r="D314" s="696"/>
      <c r="E314" s="697"/>
      <c r="F314" s="697"/>
      <c r="G314" s="567"/>
    </row>
    <row r="315" spans="1:7" ht="45">
      <c r="A315" s="516"/>
      <c r="B315" s="699" t="s">
        <v>1239</v>
      </c>
      <c r="C315" s="700"/>
      <c r="D315" s="610"/>
      <c r="E315" s="653"/>
      <c r="F315" s="653"/>
      <c r="G315" s="567"/>
    </row>
    <row r="316" spans="1:7" ht="180">
      <c r="A316" s="516"/>
      <c r="B316" s="699" t="s">
        <v>1240</v>
      </c>
      <c r="C316" s="700"/>
      <c r="D316" s="610"/>
      <c r="E316" s="653"/>
      <c r="F316" s="653"/>
      <c r="G316" s="567"/>
    </row>
    <row r="317" spans="1:7" ht="60">
      <c r="A317" s="516"/>
      <c r="B317" s="699" t="s">
        <v>1241</v>
      </c>
      <c r="C317" s="700"/>
      <c r="D317" s="610"/>
      <c r="E317" s="653"/>
      <c r="F317" s="653"/>
      <c r="G317" s="567"/>
    </row>
    <row r="318" spans="1:7" ht="60">
      <c r="A318" s="516"/>
      <c r="B318" s="699" t="s">
        <v>1242</v>
      </c>
      <c r="C318" s="700"/>
      <c r="D318" s="610"/>
      <c r="E318" s="653"/>
      <c r="F318" s="653"/>
      <c r="G318" s="567"/>
    </row>
    <row r="319" spans="1:7">
      <c r="A319" s="516"/>
      <c r="B319" s="699" t="s">
        <v>1243</v>
      </c>
      <c r="C319" s="700"/>
      <c r="D319" s="610"/>
      <c r="E319" s="653"/>
      <c r="F319" s="653"/>
      <c r="G319" s="567"/>
    </row>
    <row r="320" spans="1:7">
      <c r="A320" s="516"/>
      <c r="B320" s="699" t="s">
        <v>1244</v>
      </c>
      <c r="C320" s="700"/>
      <c r="D320" s="610"/>
      <c r="E320" s="653"/>
      <c r="F320" s="653"/>
      <c r="G320" s="567"/>
    </row>
    <row r="321" spans="1:7">
      <c r="A321" s="516"/>
      <c r="B321" s="699" t="s">
        <v>1245</v>
      </c>
      <c r="C321" s="700"/>
      <c r="D321" s="610"/>
      <c r="E321" s="653"/>
      <c r="F321" s="653"/>
      <c r="G321" s="567"/>
    </row>
    <row r="322" spans="1:7">
      <c r="A322" s="516"/>
      <c r="B322" s="699" t="s">
        <v>1246</v>
      </c>
      <c r="C322" s="700"/>
      <c r="D322" s="610"/>
      <c r="E322" s="653"/>
      <c r="F322" s="653"/>
      <c r="G322" s="567"/>
    </row>
    <row r="323" spans="1:7">
      <c r="A323" s="516"/>
      <c r="B323" s="699" t="s">
        <v>1247</v>
      </c>
      <c r="C323" s="700"/>
      <c r="D323" s="610"/>
      <c r="E323" s="652"/>
      <c r="F323" s="653"/>
      <c r="G323" s="567"/>
    </row>
    <row r="324" spans="1:7" ht="45">
      <c r="A324" s="516"/>
      <c r="B324" s="699" t="s">
        <v>1248</v>
      </c>
      <c r="C324" s="700"/>
      <c r="D324" s="610"/>
      <c r="E324" s="652"/>
      <c r="F324" s="653"/>
      <c r="G324" s="567"/>
    </row>
    <row r="325" spans="1:7">
      <c r="A325" s="516"/>
      <c r="B325" s="701"/>
      <c r="C325" s="700"/>
      <c r="D325" s="610"/>
      <c r="E325" s="653"/>
      <c r="F325" s="653"/>
      <c r="G325" s="567"/>
    </row>
    <row r="326" spans="1:7">
      <c r="A326" s="516"/>
      <c r="B326" s="184" t="s">
        <v>1249</v>
      </c>
      <c r="C326" s="700"/>
      <c r="D326" s="610"/>
      <c r="E326" s="653"/>
      <c r="F326" s="653"/>
      <c r="G326" s="567"/>
    </row>
    <row r="327" spans="1:7">
      <c r="A327" s="516"/>
      <c r="B327" s="184" t="s">
        <v>1250</v>
      </c>
      <c r="C327" s="700"/>
      <c r="D327" s="610"/>
      <c r="E327" s="653"/>
      <c r="F327" s="653"/>
      <c r="G327" s="567"/>
    </row>
    <row r="328" spans="1:7">
      <c r="A328" s="516"/>
      <c r="B328" s="184" t="s">
        <v>1251</v>
      </c>
      <c r="C328" s="700"/>
      <c r="D328" s="610"/>
      <c r="E328" s="653"/>
      <c r="F328" s="653"/>
      <c r="G328" s="567"/>
    </row>
    <row r="329" spans="1:7">
      <c r="A329" s="516"/>
      <c r="B329" s="184" t="s">
        <v>1252</v>
      </c>
      <c r="C329" s="700"/>
      <c r="D329" s="610"/>
      <c r="E329" s="653"/>
      <c r="F329" s="653"/>
      <c r="G329" s="567"/>
    </row>
    <row r="330" spans="1:7">
      <c r="A330" s="516"/>
      <c r="B330" s="184" t="s">
        <v>1253</v>
      </c>
      <c r="C330" s="700"/>
      <c r="D330" s="610"/>
      <c r="E330" s="653"/>
      <c r="F330" s="653"/>
      <c r="G330" s="567"/>
    </row>
    <row r="331" spans="1:7">
      <c r="A331" s="516"/>
      <c r="B331" s="184" t="s">
        <v>1254</v>
      </c>
      <c r="C331" s="700"/>
      <c r="D331" s="610"/>
      <c r="E331" s="653"/>
      <c r="F331" s="653"/>
      <c r="G331" s="567"/>
    </row>
    <row r="332" spans="1:7">
      <c r="A332" s="516"/>
      <c r="B332" s="184" t="s">
        <v>1255</v>
      </c>
      <c r="C332" s="700"/>
      <c r="D332" s="610"/>
      <c r="E332" s="653"/>
      <c r="F332" s="653"/>
      <c r="G332" s="567"/>
    </row>
    <row r="333" spans="1:7">
      <c r="A333" s="516"/>
      <c r="B333" s="184" t="s">
        <v>1256</v>
      </c>
      <c r="C333" s="700"/>
      <c r="D333" s="610"/>
      <c r="E333" s="653"/>
      <c r="F333" s="653"/>
      <c r="G333" s="567"/>
    </row>
    <row r="334" spans="1:7">
      <c r="A334" s="516"/>
      <c r="B334" s="184" t="s">
        <v>1257</v>
      </c>
      <c r="C334" s="700"/>
      <c r="D334" s="610"/>
      <c r="E334" s="653"/>
      <c r="F334" s="653"/>
      <c r="G334" s="567"/>
    </row>
    <row r="335" spans="1:7">
      <c r="A335" s="516"/>
      <c r="B335" s="702"/>
      <c r="C335" s="651" t="s">
        <v>1052</v>
      </c>
      <c r="D335" s="610">
        <v>3</v>
      </c>
      <c r="E335" s="674"/>
      <c r="F335" s="543"/>
      <c r="G335" s="678">
        <f>D335*E335</f>
        <v>0</v>
      </c>
    </row>
    <row r="336" spans="1:7">
      <c r="A336" s="502"/>
      <c r="B336" s="503"/>
      <c r="C336" s="502"/>
      <c r="D336" s="502"/>
      <c r="E336" s="504"/>
      <c r="F336" s="502"/>
      <c r="G336" s="505"/>
    </row>
    <row r="337" spans="1:7">
      <c r="A337" s="509" t="s">
        <v>1258</v>
      </c>
      <c r="B337" s="695" t="s">
        <v>1237</v>
      </c>
      <c r="C337" s="651"/>
      <c r="D337" s="696"/>
      <c r="E337" s="697"/>
      <c r="F337" s="697"/>
      <c r="G337" s="567"/>
    </row>
    <row r="338" spans="1:7">
      <c r="A338" s="509"/>
      <c r="B338" s="698" t="s">
        <v>1238</v>
      </c>
      <c r="C338" s="651"/>
      <c r="D338" s="696"/>
      <c r="E338" s="697"/>
      <c r="F338" s="697"/>
      <c r="G338" s="567"/>
    </row>
    <row r="339" spans="1:7" ht="45">
      <c r="A339" s="516"/>
      <c r="B339" s="699" t="s">
        <v>1239</v>
      </c>
      <c r="C339" s="700"/>
      <c r="D339" s="610"/>
      <c r="E339" s="653"/>
      <c r="F339" s="653"/>
      <c r="G339" s="567"/>
    </row>
    <row r="340" spans="1:7" ht="180">
      <c r="A340" s="516"/>
      <c r="B340" s="699" t="s">
        <v>1240</v>
      </c>
      <c r="C340" s="700"/>
      <c r="D340" s="610"/>
      <c r="E340" s="653"/>
      <c r="F340" s="653"/>
      <c r="G340" s="567"/>
    </row>
    <row r="341" spans="1:7" ht="60">
      <c r="A341" s="516"/>
      <c r="B341" s="699" t="s">
        <v>1241</v>
      </c>
      <c r="C341" s="700"/>
      <c r="D341" s="610"/>
      <c r="E341" s="653"/>
      <c r="F341" s="653"/>
      <c r="G341" s="567"/>
    </row>
    <row r="342" spans="1:7" ht="60">
      <c r="A342" s="516"/>
      <c r="B342" s="699" t="s">
        <v>1242</v>
      </c>
      <c r="C342" s="700"/>
      <c r="D342" s="610"/>
      <c r="E342" s="653"/>
      <c r="F342" s="653"/>
      <c r="G342" s="567"/>
    </row>
    <row r="343" spans="1:7">
      <c r="A343" s="516"/>
      <c r="B343" s="699" t="s">
        <v>1243</v>
      </c>
      <c r="C343" s="700"/>
      <c r="D343" s="610"/>
      <c r="E343" s="653"/>
      <c r="F343" s="653"/>
      <c r="G343" s="567"/>
    </row>
    <row r="344" spans="1:7">
      <c r="A344" s="516"/>
      <c r="B344" s="699" t="s">
        <v>1244</v>
      </c>
      <c r="C344" s="700"/>
      <c r="D344" s="610"/>
      <c r="E344" s="653"/>
      <c r="F344" s="653"/>
      <c r="G344" s="567"/>
    </row>
    <row r="345" spans="1:7">
      <c r="A345" s="516"/>
      <c r="B345" s="699" t="s">
        <v>1245</v>
      </c>
      <c r="C345" s="700"/>
      <c r="D345" s="610"/>
      <c r="E345" s="653"/>
      <c r="F345" s="653"/>
      <c r="G345" s="567"/>
    </row>
    <row r="346" spans="1:7">
      <c r="A346" s="516"/>
      <c r="B346" s="699" t="s">
        <v>1246</v>
      </c>
      <c r="C346" s="700"/>
      <c r="D346" s="610"/>
      <c r="E346" s="653"/>
      <c r="F346" s="653"/>
      <c r="G346" s="567"/>
    </row>
    <row r="347" spans="1:7">
      <c r="A347" s="516"/>
      <c r="B347" s="699" t="s">
        <v>1247</v>
      </c>
      <c r="C347" s="700"/>
      <c r="D347" s="610"/>
      <c r="E347" s="652"/>
      <c r="F347" s="653"/>
      <c r="G347" s="567"/>
    </row>
    <row r="348" spans="1:7" ht="45">
      <c r="A348" s="516"/>
      <c r="B348" s="699" t="s">
        <v>1248</v>
      </c>
      <c r="C348" s="700"/>
      <c r="D348" s="610"/>
      <c r="E348" s="652"/>
      <c r="F348" s="653"/>
      <c r="G348" s="567"/>
    </row>
    <row r="349" spans="1:7">
      <c r="A349" s="516"/>
      <c r="B349" s="701"/>
      <c r="C349" s="700"/>
      <c r="D349" s="610"/>
      <c r="E349" s="653"/>
      <c r="F349" s="653"/>
      <c r="G349" s="567"/>
    </row>
    <row r="350" spans="1:7">
      <c r="A350" s="516"/>
      <c r="B350" s="184" t="s">
        <v>1249</v>
      </c>
      <c r="C350" s="700"/>
      <c r="D350" s="610"/>
      <c r="E350" s="653"/>
      <c r="F350" s="653"/>
      <c r="G350" s="567"/>
    </row>
    <row r="351" spans="1:7">
      <c r="A351" s="516"/>
      <c r="B351" s="184" t="s">
        <v>1250</v>
      </c>
      <c r="C351" s="700"/>
      <c r="D351" s="610"/>
      <c r="E351" s="653"/>
      <c r="F351" s="653"/>
      <c r="G351" s="567"/>
    </row>
    <row r="352" spans="1:7">
      <c r="A352" s="516"/>
      <c r="B352" s="496" t="s">
        <v>1259</v>
      </c>
      <c r="C352" s="700"/>
      <c r="D352" s="610"/>
      <c r="E352" s="653"/>
      <c r="F352" s="653"/>
      <c r="G352" s="567"/>
    </row>
    <row r="353" spans="1:7">
      <c r="A353" s="516"/>
      <c r="B353" s="496" t="s">
        <v>1252</v>
      </c>
      <c r="C353" s="700"/>
      <c r="D353" s="610"/>
      <c r="E353" s="653"/>
      <c r="F353" s="653"/>
      <c r="G353" s="567"/>
    </row>
    <row r="354" spans="1:7">
      <c r="A354" s="516"/>
      <c r="B354" s="496" t="s">
        <v>1260</v>
      </c>
      <c r="C354" s="700"/>
      <c r="D354" s="610"/>
      <c r="E354" s="653"/>
      <c r="F354" s="653"/>
      <c r="G354" s="567"/>
    </row>
    <row r="355" spans="1:7">
      <c r="A355" s="516"/>
      <c r="B355" s="496" t="s">
        <v>1261</v>
      </c>
      <c r="C355" s="700"/>
      <c r="D355" s="610"/>
      <c r="E355" s="653"/>
      <c r="F355" s="653"/>
      <c r="G355" s="567"/>
    </row>
    <row r="356" spans="1:7">
      <c r="A356" s="516"/>
      <c r="B356" s="496" t="s">
        <v>1262</v>
      </c>
      <c r="C356" s="700"/>
      <c r="D356" s="610"/>
      <c r="E356" s="653"/>
      <c r="F356" s="653"/>
      <c r="G356" s="567"/>
    </row>
    <row r="357" spans="1:7">
      <c r="A357" s="516"/>
      <c r="B357" s="184" t="s">
        <v>1256</v>
      </c>
      <c r="C357" s="700"/>
      <c r="D357" s="610"/>
      <c r="E357" s="653"/>
      <c r="F357" s="653"/>
      <c r="G357" s="567"/>
    </row>
    <row r="358" spans="1:7">
      <c r="A358" s="516"/>
      <c r="B358" s="184" t="s">
        <v>45</v>
      </c>
      <c r="C358" s="700"/>
      <c r="D358" s="610"/>
      <c r="E358" s="653"/>
      <c r="F358" s="653"/>
      <c r="G358" s="567"/>
    </row>
    <row r="359" spans="1:7">
      <c r="A359" s="516"/>
      <c r="B359" s="702"/>
      <c r="C359" s="651" t="s">
        <v>1052</v>
      </c>
      <c r="D359" s="610">
        <v>1</v>
      </c>
      <c r="E359" s="674"/>
      <c r="F359" s="543"/>
      <c r="G359" s="678">
        <f>D359*E359</f>
        <v>0</v>
      </c>
    </row>
    <row r="360" spans="1:7">
      <c r="A360" s="703"/>
      <c r="B360" s="530"/>
      <c r="C360" s="530"/>
      <c r="D360" s="530"/>
      <c r="E360" s="577"/>
      <c r="F360" s="577"/>
      <c r="G360" s="577"/>
    </row>
    <row r="361" spans="1:7" ht="25.5">
      <c r="A361" s="703" t="s">
        <v>1263</v>
      </c>
      <c r="B361" s="529" t="s">
        <v>1264</v>
      </c>
      <c r="C361" s="704"/>
      <c r="D361" s="704"/>
      <c r="E361" s="577"/>
      <c r="F361" s="577"/>
      <c r="G361" s="577"/>
    </row>
    <row r="362" spans="1:7">
      <c r="A362" s="567"/>
      <c r="B362" s="705" t="s">
        <v>1265</v>
      </c>
      <c r="C362" s="704" t="s">
        <v>21</v>
      </c>
      <c r="D362" s="706">
        <v>3</v>
      </c>
      <c r="E362" s="674"/>
      <c r="F362" s="543"/>
      <c r="G362" s="678">
        <f>D362*E362</f>
        <v>0</v>
      </c>
    </row>
    <row r="363" spans="1:7">
      <c r="A363" s="707"/>
      <c r="B363" s="551"/>
      <c r="C363" s="533"/>
      <c r="D363" s="534"/>
      <c r="E363" s="644"/>
      <c r="F363" s="644"/>
      <c r="G363" s="622"/>
    </row>
    <row r="364" spans="1:7" ht="51">
      <c r="A364" s="708" t="s">
        <v>1266</v>
      </c>
      <c r="B364" s="496" t="s">
        <v>1267</v>
      </c>
      <c r="C364" s="709"/>
      <c r="D364" s="709"/>
      <c r="E364" s="264"/>
      <c r="F364" s="264"/>
      <c r="G364" s="710"/>
    </row>
    <row r="365" spans="1:7">
      <c r="A365" s="381"/>
      <c r="B365" s="1165" t="s">
        <v>1268</v>
      </c>
      <c r="C365" s="1165"/>
      <c r="D365" s="711"/>
      <c r="E365" s="712"/>
      <c r="F365" s="712"/>
      <c r="G365" s="713"/>
    </row>
    <row r="366" spans="1:7">
      <c r="A366" s="381"/>
      <c r="B366" s="530" t="s">
        <v>1269</v>
      </c>
      <c r="C366" s="530"/>
      <c r="D366" s="711"/>
      <c r="E366" s="712"/>
      <c r="F366" s="712"/>
      <c r="G366" s="713"/>
    </row>
    <row r="367" spans="1:7">
      <c r="A367" s="381"/>
      <c r="B367" s="496" t="s">
        <v>1270</v>
      </c>
      <c r="C367" s="530"/>
      <c r="D367" s="711"/>
      <c r="E367" s="712"/>
      <c r="F367" s="712"/>
      <c r="G367" s="713"/>
    </row>
    <row r="368" spans="1:7">
      <c r="A368" s="707"/>
      <c r="B368" s="691"/>
      <c r="C368" s="533" t="s">
        <v>1052</v>
      </c>
      <c r="D368" s="534">
        <v>4</v>
      </c>
      <c r="E368" s="674"/>
      <c r="F368" s="543"/>
      <c r="G368" s="678">
        <f>D368*E368</f>
        <v>0</v>
      </c>
    </row>
    <row r="369" spans="1:7">
      <c r="A369" s="707"/>
      <c r="B369" s="539"/>
      <c r="C369" s="533"/>
      <c r="D369" s="534"/>
      <c r="E369" s="577"/>
      <c r="F369" s="713"/>
      <c r="G369" s="714"/>
    </row>
    <row r="370" spans="1:7" ht="63.75">
      <c r="A370" s="708" t="s">
        <v>1271</v>
      </c>
      <c r="B370" s="529" t="s">
        <v>1272</v>
      </c>
      <c r="C370" s="709"/>
      <c r="D370" s="709"/>
      <c r="E370" s="691"/>
      <c r="F370" s="710"/>
      <c r="G370" s="715"/>
    </row>
    <row r="371" spans="1:7" ht="15.75">
      <c r="A371" s="595"/>
      <c r="B371" s="496" t="s">
        <v>1273</v>
      </c>
      <c r="C371" s="595"/>
      <c r="D371" s="595"/>
      <c r="E371" s="716"/>
      <c r="F371" s="595"/>
      <c r="G371" s="595"/>
    </row>
    <row r="372" spans="1:7" ht="15.75">
      <c r="A372" s="595"/>
      <c r="B372" s="496" t="s">
        <v>1274</v>
      </c>
      <c r="C372" s="595"/>
      <c r="D372" s="595"/>
      <c r="E372" s="716"/>
      <c r="F372" s="595"/>
      <c r="G372" s="595"/>
    </row>
    <row r="373" spans="1:7" ht="15.75">
      <c r="A373" s="595"/>
      <c r="B373" s="496" t="s">
        <v>1275</v>
      </c>
      <c r="C373" s="595"/>
      <c r="D373" s="595"/>
      <c r="E373" s="716"/>
      <c r="F373" s="595"/>
      <c r="G373" s="595"/>
    </row>
    <row r="374" spans="1:7" ht="15.75">
      <c r="A374" s="595"/>
      <c r="B374" s="496" t="s">
        <v>1276</v>
      </c>
      <c r="C374" s="595"/>
      <c r="D374" s="595"/>
      <c r="E374" s="716"/>
      <c r="F374" s="595"/>
      <c r="G374" s="595"/>
    </row>
    <row r="375" spans="1:7" ht="15.75">
      <c r="A375" s="595"/>
      <c r="B375" s="496" t="s">
        <v>1277</v>
      </c>
      <c r="C375" s="595"/>
      <c r="D375" s="595"/>
      <c r="E375" s="716"/>
      <c r="F375" s="595"/>
      <c r="G375" s="595"/>
    </row>
    <row r="376" spans="1:7" ht="15.75">
      <c r="A376" s="595"/>
      <c r="B376" s="496" t="s">
        <v>1278</v>
      </c>
      <c r="C376" s="595"/>
      <c r="D376" s="595"/>
      <c r="E376" s="716"/>
      <c r="F376" s="595"/>
      <c r="G376" s="595"/>
    </row>
    <row r="377" spans="1:7" ht="15.75">
      <c r="A377" s="595"/>
      <c r="B377" s="496" t="s">
        <v>1279</v>
      </c>
      <c r="C377" s="595"/>
      <c r="D377" s="595"/>
      <c r="E377" s="716"/>
      <c r="F377" s="595"/>
      <c r="G377" s="595"/>
    </row>
    <row r="378" spans="1:7" ht="15.75">
      <c r="A378" s="595"/>
      <c r="B378" s="496" t="s">
        <v>1280</v>
      </c>
      <c r="C378" s="595"/>
      <c r="D378" s="595"/>
      <c r="E378" s="716"/>
      <c r="F378" s="595"/>
      <c r="G378" s="595"/>
    </row>
    <row r="379" spans="1:7" ht="15.75">
      <c r="A379" s="595"/>
      <c r="B379" s="496" t="s">
        <v>1281</v>
      </c>
      <c r="C379" s="595"/>
      <c r="D379" s="595"/>
      <c r="E379" s="716"/>
      <c r="F379" s="595"/>
      <c r="G379" s="595"/>
    </row>
    <row r="380" spans="1:7" ht="15.75">
      <c r="A380" s="595"/>
      <c r="B380" s="496" t="s">
        <v>1282</v>
      </c>
      <c r="C380" s="595"/>
      <c r="D380" s="595"/>
      <c r="E380" s="716"/>
      <c r="F380" s="595"/>
      <c r="G380" s="595"/>
    </row>
    <row r="381" spans="1:7" ht="15.75">
      <c r="A381" s="595"/>
      <c r="B381" s="496" t="s">
        <v>1283</v>
      </c>
      <c r="C381" s="595"/>
      <c r="D381" s="595"/>
      <c r="E381" s="716"/>
      <c r="F381" s="595"/>
      <c r="G381" s="595"/>
    </row>
    <row r="382" spans="1:7" ht="15.75">
      <c r="A382" s="595"/>
      <c r="B382" s="496" t="s">
        <v>1284</v>
      </c>
      <c r="C382" s="595"/>
      <c r="D382" s="595"/>
      <c r="E382" s="716"/>
      <c r="F382" s="595"/>
      <c r="G382" s="595"/>
    </row>
    <row r="383" spans="1:7" ht="15.75">
      <c r="A383" s="595"/>
      <c r="B383" s="496" t="s">
        <v>1285</v>
      </c>
      <c r="C383" s="595"/>
      <c r="D383" s="595"/>
      <c r="E383" s="716"/>
      <c r="F383" s="595"/>
      <c r="G383" s="595"/>
    </row>
    <row r="384" spans="1:7">
      <c r="A384" s="707"/>
      <c r="B384" s="691"/>
      <c r="C384" s="526" t="s">
        <v>1052</v>
      </c>
      <c r="D384" s="610">
        <v>2</v>
      </c>
      <c r="E384" s="674"/>
      <c r="F384" s="543"/>
      <c r="G384" s="678">
        <f>D384*E384</f>
        <v>0</v>
      </c>
    </row>
    <row r="385" spans="1:7">
      <c r="A385" s="717"/>
      <c r="B385" s="573"/>
      <c r="C385" s="548"/>
      <c r="D385" s="610"/>
      <c r="E385" s="580"/>
      <c r="F385" s="585"/>
      <c r="G385" s="718"/>
    </row>
    <row r="386" spans="1:7" ht="76.5">
      <c r="A386" s="719" t="s">
        <v>1286</v>
      </c>
      <c r="B386" s="537" t="s">
        <v>1287</v>
      </c>
      <c r="C386" s="586"/>
      <c r="D386" s="692"/>
      <c r="E386" s="720"/>
      <c r="F386" s="721"/>
      <c r="G386" s="718"/>
    </row>
    <row r="387" spans="1:7">
      <c r="A387" s="717"/>
      <c r="B387" s="722" t="s">
        <v>1288</v>
      </c>
      <c r="C387" s="548" t="s">
        <v>21</v>
      </c>
      <c r="D387" s="610">
        <v>4</v>
      </c>
      <c r="E387" s="674"/>
      <c r="F387" s="543"/>
      <c r="G387" s="678">
        <f>D387*E387</f>
        <v>0</v>
      </c>
    </row>
    <row r="388" spans="1:7">
      <c r="A388" s="717"/>
      <c r="B388" s="722" t="s">
        <v>1289</v>
      </c>
      <c r="C388" s="548" t="s">
        <v>21</v>
      </c>
      <c r="D388" s="610">
        <v>6</v>
      </c>
      <c r="E388" s="674"/>
      <c r="F388" s="543"/>
      <c r="G388" s="678">
        <f>D388*E388</f>
        <v>0</v>
      </c>
    </row>
    <row r="389" spans="1:7">
      <c r="A389" s="717"/>
      <c r="B389" s="722" t="s">
        <v>1290</v>
      </c>
      <c r="C389" s="548" t="s">
        <v>21</v>
      </c>
      <c r="D389" s="610">
        <v>3</v>
      </c>
      <c r="E389" s="674"/>
      <c r="F389" s="543"/>
      <c r="G389" s="678">
        <f>D389*E389</f>
        <v>0</v>
      </c>
    </row>
    <row r="390" spans="1:7">
      <c r="A390" s="717"/>
      <c r="B390" s="573"/>
      <c r="C390" s="548"/>
      <c r="D390" s="610"/>
      <c r="E390" s="580"/>
      <c r="F390" s="663"/>
      <c r="G390" s="623"/>
    </row>
    <row r="391" spans="1:7" ht="51">
      <c r="A391" s="719" t="s">
        <v>1291</v>
      </c>
      <c r="B391" s="537" t="s">
        <v>1292</v>
      </c>
      <c r="C391" s="586"/>
      <c r="D391" s="692"/>
      <c r="E391" s="720"/>
      <c r="F391" s="721"/>
      <c r="G391" s="718"/>
    </row>
    <row r="392" spans="1:7">
      <c r="A392" s="717"/>
      <c r="B392" s="573" t="s">
        <v>1293</v>
      </c>
      <c r="C392" s="548" t="s">
        <v>21</v>
      </c>
      <c r="D392" s="610">
        <v>1</v>
      </c>
      <c r="E392" s="674"/>
      <c r="F392" s="543"/>
      <c r="G392" s="678">
        <f>D392*E392</f>
        <v>0</v>
      </c>
    </row>
    <row r="393" spans="1:7">
      <c r="A393" s="717"/>
      <c r="B393" s="573" t="s">
        <v>1294</v>
      </c>
      <c r="C393" s="548" t="s">
        <v>21</v>
      </c>
      <c r="D393" s="610">
        <v>2</v>
      </c>
      <c r="E393" s="674"/>
      <c r="F393" s="543"/>
      <c r="G393" s="678">
        <f>D393*E393</f>
        <v>0</v>
      </c>
    </row>
    <row r="394" spans="1:7">
      <c r="A394" s="707"/>
      <c r="B394" s="539"/>
      <c r="C394" s="723"/>
      <c r="D394" s="723"/>
      <c r="E394" s="724"/>
      <c r="F394" s="710"/>
      <c r="G394" s="725"/>
    </row>
    <row r="395" spans="1:7" ht="25.5">
      <c r="A395" s="708" t="s">
        <v>1295</v>
      </c>
      <c r="B395" s="496" t="s">
        <v>1296</v>
      </c>
      <c r="C395" s="723"/>
      <c r="D395" s="723"/>
      <c r="E395" s="724"/>
      <c r="F395" s="710"/>
      <c r="G395" s="725"/>
    </row>
    <row r="396" spans="1:7">
      <c r="A396" s="707"/>
      <c r="B396" s="496"/>
      <c r="C396" s="533" t="s">
        <v>21</v>
      </c>
      <c r="D396" s="534">
        <v>3</v>
      </c>
      <c r="E396" s="674"/>
      <c r="F396" s="543"/>
      <c r="G396" s="678">
        <f>D396*E396</f>
        <v>0</v>
      </c>
    </row>
    <row r="397" spans="1:7">
      <c r="A397" s="707"/>
      <c r="B397" s="496"/>
      <c r="C397" s="533"/>
      <c r="D397" s="534"/>
      <c r="E397" s="531"/>
      <c r="F397" s="726"/>
      <c r="G397" s="727"/>
    </row>
    <row r="398" spans="1:7" ht="51">
      <c r="A398" s="728" t="s">
        <v>1297</v>
      </c>
      <c r="B398" s="729" t="s">
        <v>1298</v>
      </c>
      <c r="C398" s="730"/>
      <c r="D398" s="731"/>
      <c r="E398" s="732"/>
      <c r="F398" s="733"/>
      <c r="G398" s="734"/>
    </row>
    <row r="399" spans="1:7">
      <c r="A399" s="735"/>
      <c r="B399" s="736" t="s">
        <v>1299</v>
      </c>
      <c r="C399" s="737" t="s">
        <v>21</v>
      </c>
      <c r="D399" s="738">
        <v>2</v>
      </c>
      <c r="E399" s="674"/>
      <c r="F399" s="543"/>
      <c r="G399" s="678">
        <f>D399*E399</f>
        <v>0</v>
      </c>
    </row>
    <row r="400" spans="1:7">
      <c r="A400" s="717"/>
      <c r="B400" s="573"/>
      <c r="C400" s="548"/>
      <c r="D400" s="610"/>
      <c r="E400" s="580"/>
      <c r="F400" s="582"/>
      <c r="G400" s="718"/>
    </row>
    <row r="401" spans="1:7" ht="51">
      <c r="A401" s="719" t="s">
        <v>1300</v>
      </c>
      <c r="B401" s="537" t="s">
        <v>1301</v>
      </c>
      <c r="C401" s="586"/>
      <c r="D401" s="692"/>
      <c r="E401" s="720"/>
      <c r="F401" s="721"/>
      <c r="G401" s="718"/>
    </row>
    <row r="402" spans="1:7">
      <c r="A402" s="717"/>
      <c r="B402" s="573" t="s">
        <v>1302</v>
      </c>
      <c r="C402" s="548" t="s">
        <v>21</v>
      </c>
      <c r="D402" s="610">
        <v>20</v>
      </c>
      <c r="E402" s="674"/>
      <c r="F402" s="543"/>
      <c r="G402" s="678">
        <f>D402*E402</f>
        <v>0</v>
      </c>
    </row>
    <row r="403" spans="1:7">
      <c r="A403" s="717"/>
      <c r="B403" s="573" t="s">
        <v>1299</v>
      </c>
      <c r="C403" s="548" t="s">
        <v>21</v>
      </c>
      <c r="D403" s="610">
        <v>2</v>
      </c>
      <c r="E403" s="674"/>
      <c r="F403" s="543"/>
      <c r="G403" s="678">
        <f>D403*E403</f>
        <v>0</v>
      </c>
    </row>
    <row r="404" spans="1:7">
      <c r="A404" s="717"/>
      <c r="B404" s="722"/>
      <c r="C404" s="533"/>
      <c r="D404" s="610"/>
      <c r="E404" s="739"/>
      <c r="F404" s="680"/>
      <c r="G404" s="740"/>
    </row>
    <row r="405" spans="1:7" ht="51">
      <c r="A405" s="719" t="s">
        <v>1303</v>
      </c>
      <c r="B405" s="496" t="s">
        <v>1304</v>
      </c>
      <c r="C405" s="723"/>
      <c r="D405" s="692"/>
      <c r="E405" s="741"/>
      <c r="F405" s="742"/>
      <c r="G405" s="740"/>
    </row>
    <row r="406" spans="1:7">
      <c r="A406" s="717"/>
      <c r="B406" s="722" t="s">
        <v>1305</v>
      </c>
      <c r="C406" s="533" t="s">
        <v>21</v>
      </c>
      <c r="D406" s="610">
        <v>10</v>
      </c>
      <c r="E406" s="674"/>
      <c r="F406" s="543"/>
      <c r="G406" s="678">
        <f>D406*E406</f>
        <v>0</v>
      </c>
    </row>
    <row r="407" spans="1:7">
      <c r="A407" s="707"/>
      <c r="B407" s="551"/>
      <c r="C407" s="533"/>
      <c r="D407" s="534"/>
      <c r="E407" s="644"/>
      <c r="F407" s="622"/>
      <c r="G407" s="623"/>
    </row>
    <row r="408" spans="1:7" ht="63.75">
      <c r="A408" s="708" t="s">
        <v>1306</v>
      </c>
      <c r="B408" s="529" t="s">
        <v>1307</v>
      </c>
      <c r="C408" s="709"/>
      <c r="D408" s="709"/>
      <c r="E408" s="691"/>
      <c r="F408" s="710"/>
      <c r="G408" s="715"/>
    </row>
    <row r="409" spans="1:7">
      <c r="A409" s="707"/>
      <c r="B409" s="691"/>
      <c r="C409" s="533" t="s">
        <v>1052</v>
      </c>
      <c r="D409" s="534">
        <v>3</v>
      </c>
      <c r="E409" s="674"/>
      <c r="F409" s="726"/>
      <c r="G409" s="678">
        <f>D409*E409</f>
        <v>0</v>
      </c>
    </row>
    <row r="410" spans="1:7">
      <c r="A410" s="707"/>
      <c r="B410" s="539"/>
      <c r="C410" s="526"/>
      <c r="D410" s="610"/>
      <c r="E410" s="531"/>
      <c r="F410" s="622"/>
      <c r="G410" s="623"/>
    </row>
    <row r="411" spans="1:7" ht="51">
      <c r="A411" s="708" t="s">
        <v>1308</v>
      </c>
      <c r="B411" s="496" t="s">
        <v>1309</v>
      </c>
      <c r="C411" s="743"/>
      <c r="D411" s="743"/>
      <c r="E411" s="691"/>
      <c r="F411" s="710"/>
      <c r="G411" s="715"/>
    </row>
    <row r="412" spans="1:7">
      <c r="A412" s="707"/>
      <c r="B412" s="496" t="s">
        <v>1302</v>
      </c>
      <c r="C412" s="526" t="s">
        <v>21</v>
      </c>
      <c r="D412" s="610">
        <v>3</v>
      </c>
      <c r="E412" s="674"/>
      <c r="F412" s="622"/>
      <c r="G412" s="678">
        <f>D412*E412</f>
        <v>0</v>
      </c>
    </row>
    <row r="413" spans="1:7">
      <c r="A413" s="707"/>
      <c r="B413" s="496" t="s">
        <v>1310</v>
      </c>
      <c r="C413" s="526" t="s">
        <v>21</v>
      </c>
      <c r="D413" s="610">
        <v>2</v>
      </c>
      <c r="E413" s="674"/>
      <c r="F413" s="622"/>
      <c r="G413" s="678">
        <f>D413*E413</f>
        <v>0</v>
      </c>
    </row>
    <row r="414" spans="1:7">
      <c r="A414" s="707"/>
      <c r="B414" s="496" t="s">
        <v>1311</v>
      </c>
      <c r="C414" s="526" t="s">
        <v>21</v>
      </c>
      <c r="D414" s="610">
        <v>8</v>
      </c>
      <c r="E414" s="674"/>
      <c r="F414" s="622"/>
      <c r="G414" s="678">
        <f>D414*E414</f>
        <v>0</v>
      </c>
    </row>
    <row r="415" spans="1:7">
      <c r="A415" s="707"/>
      <c r="B415" s="722"/>
      <c r="C415" s="533"/>
      <c r="D415" s="534"/>
      <c r="E415" s="739"/>
      <c r="F415" s="744"/>
      <c r="G415" s="745"/>
    </row>
    <row r="416" spans="1:7" ht="51">
      <c r="A416" s="708" t="s">
        <v>1312</v>
      </c>
      <c r="B416" s="496" t="s">
        <v>1313</v>
      </c>
      <c r="C416" s="709"/>
      <c r="D416" s="709"/>
      <c r="E416" s="741"/>
      <c r="F416" s="746"/>
      <c r="G416" s="747"/>
    </row>
    <row r="417" spans="1:7">
      <c r="A417" s="707"/>
      <c r="B417" s="722" t="s">
        <v>1314</v>
      </c>
      <c r="C417" s="533" t="s">
        <v>601</v>
      </c>
      <c r="D417" s="534">
        <v>20</v>
      </c>
      <c r="E417" s="674"/>
      <c r="F417" s="543"/>
      <c r="G417" s="678">
        <f>D417*E417</f>
        <v>0</v>
      </c>
    </row>
    <row r="418" spans="1:7">
      <c r="A418" s="707"/>
      <c r="B418" s="722" t="s">
        <v>1315</v>
      </c>
      <c r="C418" s="533" t="s">
        <v>601</v>
      </c>
      <c r="D418" s="534">
        <v>26</v>
      </c>
      <c r="E418" s="674"/>
      <c r="F418" s="543"/>
      <c r="G418" s="678">
        <f>D418*E418</f>
        <v>0</v>
      </c>
    </row>
    <row r="419" spans="1:7">
      <c r="A419" s="707"/>
      <c r="B419" s="722" t="s">
        <v>1316</v>
      </c>
      <c r="C419" s="533" t="s">
        <v>601</v>
      </c>
      <c r="D419" s="534">
        <v>40</v>
      </c>
      <c r="E419" s="674"/>
      <c r="F419" s="543"/>
      <c r="G419" s="678">
        <f>D419*E419</f>
        <v>0</v>
      </c>
    </row>
    <row r="420" spans="1:7">
      <c r="A420" s="707"/>
      <c r="B420" s="722" t="s">
        <v>1317</v>
      </c>
      <c r="C420" s="533" t="s">
        <v>601</v>
      </c>
      <c r="D420" s="534">
        <v>90</v>
      </c>
      <c r="E420" s="674"/>
      <c r="F420" s="543"/>
      <c r="G420" s="678">
        <f>D420*E420</f>
        <v>0</v>
      </c>
    </row>
    <row r="421" spans="1:7">
      <c r="A421" s="603"/>
      <c r="B421" s="573"/>
      <c r="C421" s="548"/>
      <c r="D421" s="549"/>
      <c r="E421" s="748"/>
      <c r="F421" s="574"/>
      <c r="G421" s="749"/>
    </row>
    <row r="422" spans="1:7" ht="127.5">
      <c r="A422" s="604" t="s">
        <v>1318</v>
      </c>
      <c r="B422" s="614" t="s">
        <v>1319</v>
      </c>
      <c r="C422" s="720"/>
      <c r="D422" s="720"/>
      <c r="E422" s="750"/>
      <c r="F422" s="751"/>
      <c r="G422" s="721"/>
    </row>
    <row r="423" spans="1:7">
      <c r="A423" s="603"/>
      <c r="B423" s="722" t="s">
        <v>1316</v>
      </c>
      <c r="C423" s="548" t="s">
        <v>601</v>
      </c>
      <c r="D423" s="549">
        <v>6</v>
      </c>
      <c r="E423" s="674"/>
      <c r="F423" s="543"/>
      <c r="G423" s="678">
        <f>D423*E423</f>
        <v>0</v>
      </c>
    </row>
    <row r="424" spans="1:7">
      <c r="A424" s="603"/>
      <c r="B424" s="722" t="s">
        <v>1317</v>
      </c>
      <c r="C424" s="548" t="s">
        <v>601</v>
      </c>
      <c r="D424" s="549">
        <v>4</v>
      </c>
      <c r="E424" s="674"/>
      <c r="F424" s="543"/>
      <c r="G424" s="678">
        <f>D424*E424</f>
        <v>0</v>
      </c>
    </row>
    <row r="425" spans="1:7">
      <c r="A425" s="603"/>
      <c r="B425" s="573"/>
      <c r="C425" s="548"/>
      <c r="D425" s="549"/>
      <c r="E425" s="594"/>
      <c r="F425" s="581"/>
      <c r="G425" s="572"/>
    </row>
    <row r="426" spans="1:7" ht="127.5">
      <c r="A426" s="604" t="s">
        <v>1320</v>
      </c>
      <c r="B426" s="538" t="s">
        <v>1321</v>
      </c>
      <c r="C426" s="605"/>
      <c r="D426" s="606"/>
      <c r="E426" s="607"/>
      <c r="F426" s="608"/>
      <c r="G426" s="718"/>
    </row>
    <row r="427" spans="1:7" ht="25.5">
      <c r="A427" s="752"/>
      <c r="B427" s="753" t="s">
        <v>1322</v>
      </c>
      <c r="C427" s="754" t="s">
        <v>1323</v>
      </c>
      <c r="D427" s="755">
        <v>14</v>
      </c>
      <c r="E427" s="650"/>
      <c r="F427" s="580"/>
      <c r="G427" s="523">
        <f>D427*E427</f>
        <v>0</v>
      </c>
    </row>
    <row r="428" spans="1:7">
      <c r="A428" s="707"/>
      <c r="B428" s="551"/>
      <c r="C428" s="533"/>
      <c r="D428" s="534"/>
      <c r="E428" s="531"/>
      <c r="F428" s="622"/>
      <c r="G428" s="623"/>
    </row>
    <row r="429" spans="1:7" ht="51">
      <c r="A429" s="613" t="s">
        <v>1324</v>
      </c>
      <c r="B429" s="529" t="s">
        <v>1325</v>
      </c>
      <c r="C429" s="526"/>
      <c r="D429" s="610"/>
      <c r="E429" s="612"/>
      <c r="F429" s="612"/>
      <c r="G429" s="612"/>
    </row>
    <row r="430" spans="1:7">
      <c r="A430" s="613"/>
      <c r="B430" s="529"/>
      <c r="C430" s="526" t="s">
        <v>1052</v>
      </c>
      <c r="D430" s="610">
        <v>1</v>
      </c>
      <c r="E430" s="674"/>
      <c r="F430" s="543"/>
      <c r="G430" s="678">
        <f>D430*E430</f>
        <v>0</v>
      </c>
    </row>
    <row r="431" spans="1:7">
      <c r="A431" s="603"/>
      <c r="B431" s="573"/>
      <c r="C431" s="548"/>
      <c r="D431" s="549"/>
      <c r="E431" s="645"/>
      <c r="F431" s="645"/>
      <c r="G431" s="574"/>
    </row>
    <row r="432" spans="1:7">
      <c r="A432" s="540" t="s">
        <v>1326</v>
      </c>
      <c r="B432" s="537" t="s">
        <v>1215</v>
      </c>
      <c r="C432" s="647"/>
      <c r="D432" s="549"/>
      <c r="E432" s="645"/>
      <c r="F432" s="645"/>
      <c r="G432" s="581"/>
    </row>
    <row r="433" spans="1:7" ht="63.75">
      <c r="A433" s="540"/>
      <c r="B433" s="529" t="s">
        <v>1327</v>
      </c>
      <c r="C433" s="647"/>
      <c r="D433" s="549"/>
      <c r="E433" s="645"/>
      <c r="F433" s="645"/>
      <c r="G433" s="581"/>
    </row>
    <row r="434" spans="1:7">
      <c r="A434" s="540"/>
      <c r="B434" s="537"/>
      <c r="C434" s="548" t="s">
        <v>1052</v>
      </c>
      <c r="D434" s="548">
        <v>1</v>
      </c>
      <c r="E434" s="674"/>
      <c r="F434" s="543"/>
      <c r="G434" s="678">
        <f>D434*E434</f>
        <v>0</v>
      </c>
    </row>
    <row r="435" spans="1:7">
      <c r="A435" s="516"/>
      <c r="B435" s="702"/>
      <c r="C435" s="651"/>
      <c r="D435" s="628"/>
      <c r="E435" s="653"/>
      <c r="F435" s="653"/>
      <c r="G435" s="654"/>
    </row>
    <row r="436" spans="1:7" ht="76.5">
      <c r="A436" s="516" t="s">
        <v>1328</v>
      </c>
      <c r="B436" s="756" t="s">
        <v>1329</v>
      </c>
      <c r="C436" s="533"/>
      <c r="D436" s="526"/>
      <c r="E436" s="655"/>
      <c r="F436" s="655"/>
      <c r="G436" s="656"/>
    </row>
    <row r="437" spans="1:7">
      <c r="A437" s="516"/>
      <c r="B437" s="702"/>
      <c r="C437" s="526" t="s">
        <v>1052</v>
      </c>
      <c r="D437" s="628">
        <v>2</v>
      </c>
      <c r="E437" s="674"/>
      <c r="F437" s="543"/>
      <c r="G437" s="678">
        <f>D437*E437</f>
        <v>0</v>
      </c>
    </row>
    <row r="438" spans="1:7">
      <c r="A438" s="603"/>
      <c r="B438" s="573"/>
      <c r="C438" s="548"/>
      <c r="D438" s="549"/>
      <c r="E438" s="645"/>
      <c r="F438" s="574"/>
      <c r="G438" s="572"/>
    </row>
    <row r="439" spans="1:7" ht="63.75">
      <c r="A439" s="540" t="s">
        <v>1330</v>
      </c>
      <c r="B439" s="537" t="s">
        <v>1331</v>
      </c>
      <c r="C439" s="647"/>
      <c r="D439" s="549"/>
      <c r="E439" s="645"/>
      <c r="F439" s="581"/>
      <c r="G439" s="572"/>
    </row>
    <row r="440" spans="1:7">
      <c r="A440" s="540"/>
      <c r="B440" s="537"/>
      <c r="C440" s="548" t="s">
        <v>21</v>
      </c>
      <c r="D440" s="548">
        <v>4</v>
      </c>
      <c r="E440" s="674"/>
      <c r="F440" s="543"/>
      <c r="G440" s="678">
        <f>D440*E440</f>
        <v>0</v>
      </c>
    </row>
    <row r="441" spans="1:7">
      <c r="A441" s="540"/>
      <c r="B441" s="537"/>
      <c r="C441" s="548"/>
      <c r="D441" s="549"/>
      <c r="E441" s="543"/>
      <c r="F441" s="543"/>
      <c r="G441" s="574"/>
    </row>
    <row r="442" spans="1:7" ht="51">
      <c r="A442" s="540" t="s">
        <v>1332</v>
      </c>
      <c r="B442" s="646" t="s">
        <v>1333</v>
      </c>
      <c r="C442" s="647"/>
      <c r="D442" s="549"/>
      <c r="E442" s="543"/>
      <c r="F442" s="543"/>
      <c r="G442" s="574"/>
    </row>
    <row r="443" spans="1:7">
      <c r="A443" s="584"/>
      <c r="B443" s="537"/>
      <c r="C443" s="548" t="s">
        <v>1052</v>
      </c>
      <c r="D443" s="548">
        <v>1</v>
      </c>
      <c r="E443" s="674"/>
      <c r="F443" s="543"/>
      <c r="G443" s="678">
        <f>D443*E443</f>
        <v>0</v>
      </c>
    </row>
    <row r="444" spans="1:7">
      <c r="A444" s="584"/>
      <c r="B444" s="537"/>
      <c r="C444" s="548"/>
      <c r="D444" s="548"/>
      <c r="E444" s="543"/>
      <c r="F444" s="543"/>
      <c r="G444" s="574"/>
    </row>
    <row r="445" spans="1:7" ht="38.25">
      <c r="A445" s="540" t="s">
        <v>1334</v>
      </c>
      <c r="B445" s="529" t="s">
        <v>1335</v>
      </c>
      <c r="C445" s="548"/>
      <c r="D445" s="548"/>
      <c r="E445" s="543"/>
      <c r="F445" s="543"/>
      <c r="G445" s="574"/>
    </row>
    <row r="446" spans="1:7">
      <c r="A446" s="584"/>
      <c r="B446" s="537"/>
      <c r="C446" s="548" t="s">
        <v>1052</v>
      </c>
      <c r="D446" s="548">
        <v>1</v>
      </c>
      <c r="E446" s="674"/>
      <c r="F446" s="543"/>
      <c r="G446" s="678">
        <f>D446*E446</f>
        <v>0</v>
      </c>
    </row>
    <row r="447" spans="1:7">
      <c r="A447" s="657"/>
      <c r="B447" s="757"/>
      <c r="C447" s="659"/>
      <c r="D447" s="660"/>
      <c r="E447" s="662"/>
      <c r="F447" s="662"/>
      <c r="G447" s="663"/>
    </row>
    <row r="448" spans="1:7" ht="38.25">
      <c r="A448" s="540" t="s">
        <v>1336</v>
      </c>
      <c r="B448" s="537" t="s">
        <v>1220</v>
      </c>
      <c r="C448" s="664"/>
      <c r="D448" s="542"/>
      <c r="E448" s="644"/>
      <c r="F448" s="644"/>
      <c r="G448" s="574"/>
    </row>
    <row r="449" spans="1:7">
      <c r="A449" s="540"/>
      <c r="B449" s="537"/>
      <c r="C449" s="533" t="s">
        <v>1052</v>
      </c>
      <c r="D449" s="534">
        <v>1</v>
      </c>
      <c r="E449" s="674"/>
      <c r="F449" s="543"/>
      <c r="G449" s="678">
        <f>D449*E449</f>
        <v>0</v>
      </c>
    </row>
    <row r="450" spans="1:7">
      <c r="A450" s="587"/>
      <c r="B450" s="758"/>
      <c r="C450" s="589"/>
      <c r="D450" s="590"/>
      <c r="E450" s="644"/>
      <c r="F450" s="592"/>
      <c r="G450" s="718"/>
    </row>
    <row r="451" spans="1:7">
      <c r="A451" s="584"/>
      <c r="B451" s="537"/>
      <c r="C451" s="759"/>
      <c r="D451" s="498"/>
      <c r="E451" s="760"/>
      <c r="F451" s="761"/>
      <c r="G451" s="762"/>
    </row>
    <row r="452" spans="1:7">
      <c r="A452" s="763" t="s">
        <v>12</v>
      </c>
      <c r="B452" s="764" t="s">
        <v>1337</v>
      </c>
      <c r="C452" s="765"/>
      <c r="D452" s="766"/>
      <c r="E452" s="767" t="s">
        <v>1233</v>
      </c>
      <c r="F452" s="768"/>
      <c r="G452" s="769">
        <f>SUM(G334:G450)</f>
        <v>0</v>
      </c>
    </row>
    <row r="453" spans="1:7">
      <c r="A453" s="688"/>
      <c r="B453" s="688"/>
      <c r="C453" s="770"/>
      <c r="D453" s="770"/>
      <c r="E453" s="690"/>
      <c r="F453" s="771"/>
      <c r="G453" s="655"/>
    </row>
    <row r="454" spans="1:7">
      <c r="A454" s="687"/>
      <c r="B454" s="691" t="s">
        <v>504</v>
      </c>
      <c r="C454" s="743"/>
      <c r="D454" s="743"/>
      <c r="E454" s="694"/>
      <c r="F454" s="771"/>
      <c r="G454" s="655"/>
    </row>
    <row r="455" spans="1:7" ht="38.25">
      <c r="A455" s="687"/>
      <c r="B455" s="496" t="s">
        <v>1234</v>
      </c>
      <c r="C455" s="743"/>
      <c r="D455" s="743"/>
      <c r="E455" s="694"/>
      <c r="F455" s="771"/>
      <c r="G455" s="655"/>
    </row>
    <row r="456" spans="1:7">
      <c r="A456" s="502"/>
      <c r="B456" s="503"/>
      <c r="C456" s="502"/>
      <c r="D456" s="502"/>
      <c r="E456" s="504"/>
      <c r="F456" s="502"/>
      <c r="G456" s="505"/>
    </row>
    <row r="457" spans="1:7">
      <c r="A457" s="502"/>
      <c r="B457" s="503"/>
      <c r="C457" s="502"/>
      <c r="D457" s="502"/>
      <c r="E457" s="504"/>
      <c r="F457" s="502"/>
      <c r="G457" s="505"/>
    </row>
    <row r="458" spans="1:7">
      <c r="A458" s="502"/>
      <c r="B458" s="503"/>
      <c r="C458" s="502"/>
      <c r="D458" s="502"/>
      <c r="E458" s="504"/>
      <c r="F458" s="502"/>
      <c r="G458" s="505"/>
    </row>
    <row r="459" spans="1:7">
      <c r="A459" s="502"/>
      <c r="B459" s="503"/>
      <c r="C459" s="502"/>
      <c r="D459" s="502"/>
      <c r="E459" s="504"/>
      <c r="F459" s="502"/>
      <c r="G459" s="505"/>
    </row>
    <row r="460" spans="1:7">
      <c r="A460" s="502"/>
      <c r="B460" s="503"/>
      <c r="C460" s="502"/>
      <c r="D460" s="502"/>
      <c r="E460" s="504"/>
      <c r="F460" s="502"/>
      <c r="G460" s="505"/>
    </row>
    <row r="461" spans="1:7">
      <c r="A461" s="587"/>
      <c r="B461" s="758"/>
      <c r="C461" s="589"/>
      <c r="D461" s="590"/>
      <c r="E461" s="644"/>
      <c r="F461" s="592"/>
      <c r="G461" s="718"/>
    </row>
    <row r="462" spans="1:7" ht="15.75">
      <c r="A462" s="1166" t="s">
        <v>302</v>
      </c>
      <c r="B462" s="1166"/>
      <c r="C462" s="1166"/>
      <c r="D462" s="1166"/>
      <c r="E462" s="1166"/>
      <c r="F462" s="1166"/>
      <c r="G462" s="1166"/>
    </row>
    <row r="463" spans="1:7">
      <c r="A463" s="381"/>
      <c r="B463" s="345"/>
      <c r="C463" s="564"/>
      <c r="D463" s="534"/>
      <c r="E463" s="623"/>
      <c r="F463" s="713"/>
      <c r="G463" s="528"/>
    </row>
    <row r="464" spans="1:7">
      <c r="A464" s="381"/>
      <c r="B464" s="345"/>
      <c r="C464" s="564"/>
      <c r="D464" s="534"/>
      <c r="E464" s="623"/>
      <c r="F464" s="713"/>
      <c r="G464" s="528"/>
    </row>
    <row r="465" spans="1:7">
      <c r="A465" s="772"/>
      <c r="B465" s="691"/>
      <c r="C465" s="773"/>
      <c r="D465" s="774"/>
      <c r="E465" s="623"/>
      <c r="F465" s="713"/>
      <c r="G465" s="528"/>
    </row>
    <row r="466" spans="1:7">
      <c r="A466" s="775"/>
      <c r="B466" s="691"/>
      <c r="C466" s="773"/>
      <c r="D466" s="774"/>
      <c r="E466" s="623"/>
      <c r="F466" s="776"/>
      <c r="G466" s="739"/>
    </row>
    <row r="467" spans="1:7">
      <c r="A467" s="775" t="s">
        <v>9</v>
      </c>
      <c r="B467" s="1162" t="s">
        <v>1338</v>
      </c>
      <c r="C467" s="1162"/>
      <c r="D467" s="1162"/>
      <c r="E467" s="693" t="s">
        <v>1233</v>
      </c>
      <c r="F467" s="1163">
        <f>G306</f>
        <v>0</v>
      </c>
      <c r="G467" s="1163"/>
    </row>
    <row r="468" spans="1:7">
      <c r="A468" s="775"/>
      <c r="B468" s="691"/>
      <c r="C468" s="743"/>
      <c r="D468" s="743"/>
      <c r="E468" s="693"/>
      <c r="F468" s="693"/>
      <c r="G468" s="777"/>
    </row>
    <row r="469" spans="1:7">
      <c r="A469" s="775" t="s">
        <v>12</v>
      </c>
      <c r="B469" s="1162" t="s">
        <v>1339</v>
      </c>
      <c r="C469" s="1162"/>
      <c r="D469" s="1162"/>
      <c r="E469" s="693" t="s">
        <v>1233</v>
      </c>
      <c r="F469" s="1163">
        <f>G452</f>
        <v>0</v>
      </c>
      <c r="G469" s="1163"/>
    </row>
    <row r="470" spans="1:7">
      <c r="A470" s="775"/>
      <c r="B470" s="691"/>
      <c r="C470" s="743"/>
      <c r="D470" s="743"/>
      <c r="E470" s="693"/>
      <c r="F470" s="693"/>
      <c r="G470" s="777"/>
    </row>
    <row r="471" spans="1:7" ht="15.75" thickBot="1">
      <c r="A471" s="775"/>
      <c r="B471" s="270"/>
      <c r="C471" s="773"/>
      <c r="D471" s="774"/>
      <c r="E471" s="600"/>
      <c r="F471" s="776"/>
      <c r="G471" s="663"/>
    </row>
    <row r="472" spans="1:7" ht="15.75" thickTop="1">
      <c r="A472" s="778"/>
      <c r="B472" s="779"/>
      <c r="C472" s="780"/>
      <c r="D472" s="781"/>
      <c r="E472" s="782"/>
      <c r="F472" s="783"/>
      <c r="G472" s="784"/>
    </row>
    <row r="473" spans="1:7" ht="15.75">
      <c r="A473" s="785"/>
      <c r="B473" s="786" t="s">
        <v>1340</v>
      </c>
      <c r="C473" s="787"/>
      <c r="D473" s="788"/>
      <c r="E473" s="747" t="s">
        <v>1233</v>
      </c>
      <c r="F473" s="1266"/>
      <c r="G473" s="1266">
        <f>SUM(F467:G469)</f>
        <v>0</v>
      </c>
    </row>
    <row r="474" spans="1:7">
      <c r="A474" s="775"/>
      <c r="B474" s="270"/>
      <c r="C474" s="789"/>
      <c r="D474" s="790"/>
      <c r="E474" s="727"/>
      <c r="F474" s="791"/>
      <c r="G474" s="792"/>
    </row>
    <row r="475" spans="1:7" ht="15.75">
      <c r="A475" s="595"/>
      <c r="B475" s="793"/>
      <c r="C475" s="602"/>
      <c r="D475" s="602"/>
      <c r="E475" s="531"/>
      <c r="F475" s="596"/>
      <c r="G475" s="727"/>
    </row>
    <row r="476" spans="1:7">
      <c r="A476" s="794"/>
      <c r="B476" s="795"/>
      <c r="C476" s="796"/>
      <c r="D476" s="794"/>
      <c r="E476" s="797"/>
      <c r="F476" s="794"/>
      <c r="G476" s="798"/>
    </row>
    <row r="477" spans="1:7">
      <c r="A477" s="522"/>
      <c r="B477" s="799" t="s">
        <v>1341</v>
      </c>
      <c r="C477" s="800"/>
      <c r="D477" s="801"/>
      <c r="E477" s="802"/>
      <c r="F477" s="801"/>
      <c r="G477" s="803"/>
    </row>
    <row r="478" spans="1:7">
      <c r="A478" s="804" t="s">
        <v>9</v>
      </c>
      <c r="B478" s="1167" t="s">
        <v>1342</v>
      </c>
      <c r="C478" s="1167"/>
      <c r="D478" s="1167"/>
      <c r="E478" s="1167"/>
      <c r="F478" s="1167"/>
      <c r="G478" s="1167"/>
    </row>
    <row r="479" spans="1:7">
      <c r="A479" s="804" t="s">
        <v>12</v>
      </c>
      <c r="B479" s="1167" t="s">
        <v>1343</v>
      </c>
      <c r="C479" s="1167"/>
      <c r="D479" s="1167"/>
      <c r="E479" s="1167"/>
      <c r="F479" s="1167"/>
      <c r="G479" s="1167"/>
    </row>
    <row r="480" spans="1:7">
      <c r="A480" s="804" t="s">
        <v>15</v>
      </c>
      <c r="B480" s="1167" t="s">
        <v>1344</v>
      </c>
      <c r="C480" s="1167"/>
      <c r="D480" s="1167"/>
      <c r="E480" s="1167"/>
      <c r="F480" s="1167"/>
      <c r="G480" s="1167"/>
    </row>
    <row r="481" spans="1:7">
      <c r="A481" s="804" t="s">
        <v>18</v>
      </c>
      <c r="B481" s="1167" t="s">
        <v>1345</v>
      </c>
      <c r="C481" s="1167"/>
      <c r="D481" s="1167"/>
      <c r="E481" s="1167"/>
      <c r="F481" s="1167"/>
      <c r="G481" s="1167"/>
    </row>
    <row r="482" spans="1:7">
      <c r="A482" s="804" t="s">
        <v>22</v>
      </c>
      <c r="B482" s="1167" t="s">
        <v>1346</v>
      </c>
      <c r="C482" s="1167"/>
      <c r="D482" s="1167"/>
      <c r="E482" s="1167"/>
      <c r="F482" s="1167"/>
      <c r="G482" s="1167"/>
    </row>
    <row r="483" spans="1:7">
      <c r="A483" s="804" t="s">
        <v>24</v>
      </c>
      <c r="B483" s="1167" t="s">
        <v>1347</v>
      </c>
      <c r="C483" s="1167"/>
      <c r="D483" s="1167"/>
      <c r="E483" s="1167"/>
      <c r="F483" s="1167"/>
      <c r="G483" s="1167"/>
    </row>
    <row r="484" spans="1:7" ht="15.75">
      <c r="A484" s="573"/>
      <c r="B484" s="496"/>
      <c r="C484" s="571"/>
      <c r="D484" s="805"/>
      <c r="E484" s="629"/>
      <c r="F484" s="570"/>
      <c r="G484" s="805"/>
    </row>
    <row r="485" spans="1:7" ht="15.75">
      <c r="A485" s="547" t="s">
        <v>45</v>
      </c>
      <c r="B485" s="496"/>
      <c r="C485" s="571"/>
      <c r="D485" s="805"/>
      <c r="E485" s="629"/>
      <c r="F485" s="570"/>
      <c r="G485" s="805"/>
    </row>
    <row r="486" spans="1:7" ht="15.75">
      <c r="A486" s="547"/>
      <c r="B486" s="496"/>
      <c r="C486" s="571"/>
      <c r="D486" s="805"/>
      <c r="E486" s="629"/>
      <c r="F486" s="570"/>
      <c r="G486" s="805"/>
    </row>
    <row r="487" spans="1:7" ht="15.75">
      <c r="A487" s="547"/>
      <c r="B487" s="496"/>
      <c r="C487" s="571"/>
      <c r="D487" s="805"/>
      <c r="E487" s="629"/>
      <c r="F487" s="570"/>
      <c r="G487" s="805"/>
    </row>
  </sheetData>
  <mergeCells count="13">
    <mergeCell ref="B483:G483"/>
    <mergeCell ref="B478:G478"/>
    <mergeCell ref="B479:G479"/>
    <mergeCell ref="B480:G480"/>
    <mergeCell ref="B481:G481"/>
    <mergeCell ref="B482:G482"/>
    <mergeCell ref="B469:D469"/>
    <mergeCell ref="F469:G469"/>
    <mergeCell ref="B211:E211"/>
    <mergeCell ref="B365:C365"/>
    <mergeCell ref="A462:G462"/>
    <mergeCell ref="B467:D467"/>
    <mergeCell ref="F467:G467"/>
  </mergeCells>
  <pageMargins left="0.7" right="0.7" top="0.75" bottom="0.75" header="0.3" footer="0.3"/>
  <pageSetup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B7B79-6CD1-4892-B3B8-10D92E55CA74}">
  <dimension ref="A1:G40"/>
  <sheetViews>
    <sheetView view="pageBreakPreview" zoomScale="60" zoomScaleNormal="100" workbookViewId="0">
      <selection activeCell="I35" sqref="I35"/>
    </sheetView>
  </sheetViews>
  <sheetFormatPr defaultColWidth="9.140625" defaultRowHeight="15"/>
  <cols>
    <col min="1" max="1" width="28" style="184" customWidth="1"/>
    <col min="2" max="2" width="17.85546875" style="184" customWidth="1"/>
    <col min="3" max="6" width="9.140625" style="184"/>
    <col min="7" max="7" width="8.7109375" style="184" customWidth="1"/>
    <col min="8" max="8" width="10.7109375" style="184" customWidth="1"/>
    <col min="9" max="16384" width="9.140625" style="184"/>
  </cols>
  <sheetData>
    <row r="1" spans="1:7" ht="16.5">
      <c r="B1" s="185"/>
      <c r="C1" s="186"/>
      <c r="D1" s="186"/>
      <c r="E1" s="186"/>
      <c r="F1" s="187"/>
    </row>
    <row r="2" spans="1:7" ht="16.5">
      <c r="B2" s="185"/>
      <c r="C2" s="188"/>
      <c r="D2" s="186"/>
      <c r="E2" s="186"/>
      <c r="F2" s="187"/>
    </row>
    <row r="3" spans="1:7" ht="33.75" customHeight="1">
      <c r="A3" s="1271" t="s">
        <v>1615</v>
      </c>
      <c r="B3" s="1271"/>
      <c r="C3" s="1271"/>
      <c r="D3" s="1271"/>
      <c r="E3" s="1271"/>
      <c r="F3" s="1271"/>
      <c r="G3" s="1271"/>
    </row>
    <row r="4" spans="1:7" ht="16.5">
      <c r="B4" s="190"/>
      <c r="C4" s="188"/>
      <c r="D4" s="186"/>
      <c r="E4" s="186"/>
      <c r="F4" s="187"/>
    </row>
    <row r="5" spans="1:7" ht="69" customHeight="1">
      <c r="B5" s="1169" t="s">
        <v>300</v>
      </c>
      <c r="C5" s="1168"/>
      <c r="D5" s="1170"/>
      <c r="E5" s="1169"/>
      <c r="F5" s="1168"/>
      <c r="G5" s="1170"/>
    </row>
    <row r="6" spans="1:7" ht="16.5">
      <c r="B6" s="185"/>
      <c r="C6" s="186"/>
      <c r="D6" s="186"/>
      <c r="E6" s="186"/>
      <c r="F6" s="187"/>
    </row>
    <row r="7" spans="1:7" ht="16.5">
      <c r="B7" s="185"/>
      <c r="C7" s="186"/>
      <c r="D7" s="186"/>
      <c r="E7" s="186"/>
      <c r="F7" s="187"/>
    </row>
    <row r="8" spans="1:7" ht="16.5">
      <c r="B8" s="185"/>
      <c r="C8" s="186"/>
      <c r="D8" s="186"/>
      <c r="E8" s="186"/>
      <c r="F8" s="187"/>
    </row>
    <row r="9" spans="1:7" ht="16.5">
      <c r="B9" s="185"/>
      <c r="C9" s="188"/>
      <c r="D9" s="186"/>
      <c r="E9" s="186"/>
      <c r="F9" s="187"/>
    </row>
    <row r="10" spans="1:7" ht="16.5">
      <c r="B10" s="190"/>
      <c r="C10" s="188"/>
      <c r="D10" s="186"/>
      <c r="E10" s="186"/>
      <c r="F10" s="187"/>
    </row>
    <row r="11" spans="1:7" ht="16.5">
      <c r="B11" s="190"/>
      <c r="C11" s="188"/>
      <c r="D11" s="186"/>
      <c r="E11" s="186"/>
      <c r="F11" s="187"/>
    </row>
    <row r="12" spans="1:7" ht="16.5">
      <c r="B12" s="190"/>
      <c r="C12" s="188"/>
      <c r="D12" s="186"/>
      <c r="E12" s="186"/>
      <c r="F12" s="186"/>
      <c r="G12" s="186"/>
    </row>
    <row r="13" spans="1:7" ht="16.5">
      <c r="B13" s="185"/>
      <c r="C13" s="186"/>
      <c r="D13" s="186"/>
      <c r="E13" s="186"/>
      <c r="F13" s="187"/>
    </row>
    <row r="14" spans="1:7" ht="16.5">
      <c r="B14" s="185"/>
      <c r="C14" s="186"/>
      <c r="D14" s="186"/>
      <c r="E14" s="186"/>
      <c r="F14" s="187"/>
    </row>
    <row r="15" spans="1:7" ht="16.5">
      <c r="B15" s="185"/>
      <c r="C15" s="186"/>
      <c r="D15" s="186"/>
      <c r="E15" s="186"/>
      <c r="F15" s="187"/>
    </row>
    <row r="16" spans="1:7" ht="16.5">
      <c r="B16" s="185"/>
      <c r="C16" s="188"/>
      <c r="D16" s="186"/>
      <c r="E16" s="186"/>
      <c r="F16" s="187"/>
    </row>
    <row r="17" spans="2:6" ht="16.5">
      <c r="B17" s="191"/>
      <c r="C17" s="186"/>
      <c r="D17" s="186"/>
      <c r="E17" s="186"/>
      <c r="F17" s="187"/>
    </row>
    <row r="18" spans="2:6" ht="16.5">
      <c r="B18" s="185"/>
      <c r="C18" s="186"/>
      <c r="D18" s="186"/>
      <c r="E18" s="186"/>
      <c r="F18" s="187"/>
    </row>
    <row r="19" spans="2:6" ht="16.5">
      <c r="B19" s="185"/>
      <c r="C19" s="186"/>
      <c r="D19" s="186"/>
      <c r="E19" s="186"/>
      <c r="F19" s="187"/>
    </row>
    <row r="20" spans="2:6" ht="16.5">
      <c r="C20" s="190"/>
      <c r="D20" s="186"/>
      <c r="E20" s="186"/>
    </row>
    <row r="21" spans="2:6" ht="18.75">
      <c r="C21" s="192"/>
      <c r="D21" s="186"/>
      <c r="E21" s="186"/>
      <c r="F21" s="193"/>
    </row>
    <row r="22" spans="2:6" ht="16.5">
      <c r="B22" s="185"/>
      <c r="C22" s="186"/>
      <c r="D22" s="186"/>
      <c r="E22" s="186"/>
      <c r="F22" s="187"/>
    </row>
    <row r="23" spans="2:6" ht="16.5">
      <c r="B23" s="185"/>
      <c r="C23" s="186"/>
      <c r="D23" s="186"/>
      <c r="E23" s="186"/>
      <c r="F23" s="187"/>
    </row>
    <row r="24" spans="2:6" ht="16.5">
      <c r="B24" s="185"/>
      <c r="C24" s="186"/>
      <c r="D24" s="186"/>
      <c r="E24" s="186"/>
      <c r="F24" s="187"/>
    </row>
    <row r="25" spans="2:6" ht="16.5">
      <c r="B25" s="185"/>
      <c r="C25" s="186"/>
      <c r="D25" s="186"/>
      <c r="E25" s="186"/>
      <c r="F25" s="187"/>
    </row>
    <row r="26" spans="2:6" ht="16.5">
      <c r="B26" s="185"/>
      <c r="C26" s="188"/>
      <c r="D26" s="186"/>
      <c r="E26" s="186"/>
      <c r="F26" s="187"/>
    </row>
    <row r="27" spans="2:6" ht="16.5">
      <c r="B27" s="194"/>
      <c r="C27" s="186"/>
      <c r="D27" s="186"/>
      <c r="E27" s="186"/>
      <c r="F27" s="187"/>
    </row>
    <row r="28" spans="2:6" ht="16.5">
      <c r="B28" s="194"/>
      <c r="C28" s="186"/>
      <c r="D28" s="186"/>
      <c r="E28" s="186"/>
      <c r="F28" s="187"/>
    </row>
    <row r="29" spans="2:6" ht="16.5">
      <c r="B29" s="194"/>
      <c r="C29" s="186"/>
      <c r="D29" s="186"/>
      <c r="E29" s="186"/>
      <c r="F29" s="187"/>
    </row>
    <row r="30" spans="2:6" ht="16.5">
      <c r="B30" s="185"/>
      <c r="C30" s="188"/>
      <c r="D30" s="186"/>
      <c r="E30" s="186"/>
      <c r="F30" s="187"/>
    </row>
    <row r="31" spans="2:6" ht="16.5">
      <c r="B31" s="190"/>
      <c r="C31" s="188"/>
      <c r="D31" s="186"/>
      <c r="E31" s="186"/>
      <c r="F31" s="187"/>
    </row>
    <row r="32" spans="2:6" ht="16.5">
      <c r="B32" s="190"/>
      <c r="C32" s="188"/>
      <c r="D32" s="186"/>
      <c r="E32" s="186"/>
      <c r="F32" s="187"/>
    </row>
    <row r="33" spans="2:6" ht="16.5">
      <c r="B33" s="190"/>
      <c r="C33" s="188"/>
      <c r="D33" s="186"/>
      <c r="E33" s="186"/>
      <c r="F33" s="187"/>
    </row>
    <row r="34" spans="2:6" ht="16.5">
      <c r="B34" s="194"/>
      <c r="C34" s="186"/>
      <c r="D34" s="186"/>
      <c r="E34" s="186"/>
      <c r="F34" s="187"/>
    </row>
    <row r="35" spans="2:6" ht="16.5">
      <c r="B35" s="194"/>
      <c r="C35" s="186"/>
      <c r="D35" s="186"/>
      <c r="E35" s="186"/>
      <c r="F35" s="187"/>
    </row>
    <row r="36" spans="2:6" ht="16.5">
      <c r="B36" s="194"/>
      <c r="C36" s="186"/>
      <c r="D36" s="186"/>
      <c r="E36" s="186"/>
      <c r="F36" s="187"/>
    </row>
    <row r="37" spans="2:6" ht="16.5">
      <c r="B37" s="194"/>
      <c r="C37" s="186"/>
      <c r="D37" s="186"/>
      <c r="E37" s="186"/>
      <c r="F37" s="187"/>
    </row>
    <row r="38" spans="2:6" ht="16.5">
      <c r="B38" s="194"/>
      <c r="C38" s="186"/>
      <c r="D38" s="186"/>
      <c r="E38" s="186"/>
      <c r="F38" s="187"/>
    </row>
    <row r="39" spans="2:6" ht="16.5">
      <c r="B39" s="194"/>
      <c r="C39" s="186"/>
      <c r="D39" s="186"/>
      <c r="E39" s="186"/>
      <c r="F39" s="187"/>
    </row>
    <row r="40" spans="2:6" ht="16.5">
      <c r="B40" s="185"/>
      <c r="C40" s="188"/>
      <c r="D40" s="186"/>
      <c r="E40" s="186"/>
      <c r="F40" s="187"/>
    </row>
  </sheetData>
  <mergeCells count="3">
    <mergeCell ref="B5:D5"/>
    <mergeCell ref="E5:G5"/>
    <mergeCell ref="A3:G3"/>
  </mergeCells>
  <pageMargins left="0.7" right="0.7" top="0.75" bottom="0.75" header="0.3" footer="0.3"/>
  <pageSetup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3280B-6433-440D-8C04-CB49A576E5DD}">
  <sheetPr>
    <tabColor rgb="FF0070C0"/>
  </sheetPr>
  <dimension ref="B1:I35"/>
  <sheetViews>
    <sheetView view="pageBreakPreview" zoomScale="86" zoomScaleNormal="100" zoomScaleSheetLayoutView="86" workbookViewId="0">
      <selection activeCell="G16" sqref="G16"/>
    </sheetView>
  </sheetViews>
  <sheetFormatPr defaultColWidth="7.85546875" defaultRowHeight="15" outlineLevelRow="1"/>
  <cols>
    <col min="1" max="1" width="7.85546875" style="198" customWidth="1"/>
    <col min="2" max="2" width="6.42578125" style="198" customWidth="1"/>
    <col min="3" max="3" width="39.28515625" style="198" customWidth="1"/>
    <col min="4" max="4" width="8.5703125" style="198" customWidth="1"/>
    <col min="5" max="5" width="8.140625" style="198" customWidth="1"/>
    <col min="6" max="6" width="13.5703125" style="198" customWidth="1"/>
    <col min="7" max="7" width="17" style="198" customWidth="1"/>
    <col min="8" max="8" width="14.5703125" style="198" customWidth="1"/>
    <col min="9" max="16384" width="7.85546875" style="198"/>
  </cols>
  <sheetData>
    <row r="1" spans="2:9">
      <c r="B1" s="195"/>
      <c r="C1" s="196"/>
      <c r="D1" s="195"/>
      <c r="E1" s="195"/>
      <c r="F1" s="197"/>
      <c r="G1" s="197"/>
      <c r="H1" s="195"/>
    </row>
    <row r="2" spans="2:9">
      <c r="B2" s="195"/>
      <c r="C2" s="196"/>
      <c r="D2" s="195"/>
      <c r="E2" s="197"/>
      <c r="F2" s="197"/>
      <c r="G2" s="197"/>
      <c r="H2" s="199" t="s">
        <v>301</v>
      </c>
    </row>
    <row r="3" spans="2:9">
      <c r="B3" s="200"/>
      <c r="C3" s="1171" t="s">
        <v>302</v>
      </c>
      <c r="D3" s="201"/>
      <c r="E3" s="201"/>
      <c r="F3" s="202" t="s">
        <v>303</v>
      </c>
      <c r="G3" s="203"/>
      <c r="H3" s="204"/>
    </row>
    <row r="4" spans="2:9">
      <c r="B4" s="200"/>
      <c r="C4" s="1171"/>
      <c r="D4" s="202" t="s">
        <v>304</v>
      </c>
      <c r="E4" s="1172" t="str">
        <f>IFERROR(G4/$G$3,"")</f>
        <v/>
      </c>
      <c r="F4" s="1172"/>
      <c r="G4" s="205">
        <f>SUBTOTAL(9,G8:G15)</f>
        <v>0</v>
      </c>
      <c r="H4" s="206">
        <f>SUM(H7:H21)</f>
        <v>0</v>
      </c>
    </row>
    <row r="6" spans="2:9">
      <c r="B6" s="207" t="s">
        <v>305</v>
      </c>
      <c r="C6" s="208" t="s">
        <v>306</v>
      </c>
      <c r="D6" s="207"/>
      <c r="E6" s="207"/>
      <c r="F6" s="209"/>
      <c r="G6" s="209" t="s">
        <v>307</v>
      </c>
    </row>
    <row r="7" spans="2:9">
      <c r="C7" s="198" t="s">
        <v>1613</v>
      </c>
    </row>
    <row r="8" spans="2:9">
      <c r="B8" s="210">
        <v>5</v>
      </c>
      <c r="C8" s="210" t="s">
        <v>308</v>
      </c>
      <c r="D8" s="211"/>
      <c r="E8" s="212"/>
      <c r="F8" s="213"/>
      <c r="G8" s="214">
        <f>SUBTOTAL(9,G9:G15)</f>
        <v>0</v>
      </c>
      <c r="H8" s="215"/>
      <c r="I8" s="215"/>
    </row>
    <row r="9" spans="2:9">
      <c r="B9" s="216" t="s">
        <v>309</v>
      </c>
      <c r="C9" s="216" t="s">
        <v>310</v>
      </c>
      <c r="D9" s="217"/>
      <c r="E9" s="217"/>
      <c r="F9" s="218"/>
      <c r="G9" s="219">
        <f>'E20_5 VIK-5.1.'!F7</f>
        <v>0</v>
      </c>
    </row>
    <row r="10" spans="2:9">
      <c r="B10" s="216" t="s">
        <v>311</v>
      </c>
      <c r="C10" s="216" t="s">
        <v>312</v>
      </c>
      <c r="D10" s="217"/>
      <c r="E10" s="217"/>
      <c r="F10" s="218"/>
      <c r="G10" s="219">
        <f>'E20_5 VIK-5.2.'!E7</f>
        <v>0</v>
      </c>
    </row>
    <row r="11" spans="2:9">
      <c r="B11" s="216" t="s">
        <v>313</v>
      </c>
      <c r="C11" s="216" t="s">
        <v>314</v>
      </c>
      <c r="D11" s="217"/>
      <c r="E11" s="217"/>
      <c r="F11" s="218"/>
      <c r="G11" s="219">
        <f>'E20_5 VIK-5.3.'!F7</f>
        <v>0</v>
      </c>
    </row>
    <row r="12" spans="2:9">
      <c r="B12" s="216" t="s">
        <v>315</v>
      </c>
      <c r="C12" s="216" t="s">
        <v>316</v>
      </c>
      <c r="D12" s="217"/>
      <c r="E12" s="217"/>
      <c r="F12" s="218"/>
      <c r="G12" s="219">
        <f>'E20_5 VIK-5.4.'!F7</f>
        <v>0</v>
      </c>
    </row>
    <row r="13" spans="2:9">
      <c r="B13" s="216" t="s">
        <v>317</v>
      </c>
      <c r="C13" s="216" t="s">
        <v>318</v>
      </c>
      <c r="D13" s="217"/>
      <c r="E13" s="217"/>
      <c r="F13" s="218"/>
      <c r="G13" s="219">
        <f>'E20_5 VIK-5.5.'!F7</f>
        <v>0</v>
      </c>
    </row>
    <row r="14" spans="2:9">
      <c r="B14" s="216" t="s">
        <v>319</v>
      </c>
      <c r="C14" s="216" t="s">
        <v>320</v>
      </c>
      <c r="D14" s="217"/>
      <c r="E14" s="217"/>
      <c r="F14" s="218"/>
      <c r="G14" s="219">
        <f>'E20_5 VIK-5.6.'!F7</f>
        <v>0</v>
      </c>
    </row>
    <row r="15" spans="2:9">
      <c r="B15" s="216" t="s">
        <v>321</v>
      </c>
      <c r="C15" s="216" t="s">
        <v>322</v>
      </c>
      <c r="D15" s="217"/>
      <c r="E15" s="217"/>
      <c r="F15" s="218"/>
      <c r="G15" s="219">
        <f>'E20_5 VIK-5.7.'!F7</f>
        <v>0</v>
      </c>
    </row>
    <row r="16" spans="2:9">
      <c r="B16" s="216"/>
      <c r="C16" s="216"/>
      <c r="D16" s="217"/>
      <c r="E16" s="217"/>
      <c r="F16" s="218"/>
      <c r="G16" s="220"/>
    </row>
    <row r="17" spans="2:7">
      <c r="B17" s="216"/>
      <c r="C17" s="216"/>
      <c r="D17" s="217"/>
      <c r="E17" s="217"/>
      <c r="F17" s="218"/>
      <c r="G17" s="220"/>
    </row>
    <row r="18" spans="2:7">
      <c r="B18" s="216"/>
      <c r="C18" s="216"/>
      <c r="D18" s="217"/>
      <c r="E18" s="217"/>
      <c r="F18" s="218"/>
      <c r="G18" s="220"/>
    </row>
    <row r="19" spans="2:7">
      <c r="B19" s="216"/>
      <c r="C19" s="216"/>
      <c r="D19" s="217"/>
      <c r="E19" s="217"/>
      <c r="F19" s="218"/>
      <c r="G19" s="220"/>
    </row>
    <row r="20" spans="2:7" outlineLevel="1">
      <c r="B20" s="216"/>
      <c r="C20" s="216"/>
      <c r="D20" s="221"/>
      <c r="E20" s="221"/>
      <c r="F20" s="220"/>
      <c r="G20" s="220"/>
    </row>
    <row r="21" spans="2:7" outlineLevel="1">
      <c r="G21" s="222"/>
    </row>
    <row r="22" spans="2:7" outlineLevel="1"/>
    <row r="23" spans="2:7" outlineLevel="1"/>
    <row r="24" spans="2:7" outlineLevel="1"/>
    <row r="25" spans="2:7" outlineLevel="1"/>
    <row r="26" spans="2:7" outlineLevel="1"/>
    <row r="27" spans="2:7" outlineLevel="1"/>
    <row r="28" spans="2:7" outlineLevel="1"/>
    <row r="29" spans="2:7" outlineLevel="1"/>
    <row r="30" spans="2:7" outlineLevel="1"/>
    <row r="31" spans="2:7" outlineLevel="1"/>
    <row r="32" spans="2:7" outlineLevel="1"/>
    <row r="33" outlineLevel="1"/>
    <row r="34" outlineLevel="1"/>
    <row r="35" outlineLevel="1"/>
  </sheetData>
  <mergeCells count="2">
    <mergeCell ref="C3:C4"/>
    <mergeCell ref="E4:F4"/>
  </mergeCells>
  <pageMargins left="0.7" right="0.7" top="0.75" bottom="0.75" header="0.3" footer="0.3"/>
  <pageSetup scale="78" orientation="portrait" r:id="rId1"/>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16E77-41D0-4134-81AB-41808D704872}">
  <sheetPr>
    <tabColor rgb="FF0070C0"/>
  </sheetPr>
  <dimension ref="B1:N41"/>
  <sheetViews>
    <sheetView view="pageBreakPreview" topLeftCell="B16" zoomScaleNormal="100" zoomScaleSheetLayoutView="100" workbookViewId="0">
      <selection activeCell="F27" sqref="F27:F35"/>
    </sheetView>
  </sheetViews>
  <sheetFormatPr defaultColWidth="7.85546875" defaultRowHeight="12.75" outlineLevelRow="1"/>
  <cols>
    <col min="1" max="1" width="10.7109375" style="224" customWidth="1"/>
    <col min="2" max="2" width="9" style="223" customWidth="1"/>
    <col min="3" max="3" width="47.85546875" style="223" customWidth="1"/>
    <col min="4" max="4" width="5.7109375" style="224" bestFit="1" customWidth="1"/>
    <col min="5" max="5" width="9.28515625" style="225" customWidth="1"/>
    <col min="6" max="6" width="11.42578125" style="225" customWidth="1"/>
    <col min="7" max="7" width="12.140625" style="225" customWidth="1"/>
    <col min="8" max="8" width="7.85546875" style="224"/>
    <col min="9" max="9" width="7.85546875" style="224" customWidth="1"/>
    <col min="10" max="13" width="7.85546875" style="261" hidden="1" customWidth="1"/>
    <col min="14" max="14" width="7.85546875" style="262" hidden="1" customWidth="1"/>
    <col min="15" max="15" width="7.85546875" style="224" customWidth="1"/>
    <col min="16" max="16384" width="7.85546875" style="224"/>
  </cols>
  <sheetData>
    <row r="1" spans="2:14">
      <c r="J1" s="226"/>
      <c r="K1" s="226"/>
      <c r="L1" s="226"/>
      <c r="M1" s="226"/>
      <c r="N1" s="227"/>
    </row>
    <row r="2" spans="2:14">
      <c r="J2" s="226"/>
      <c r="K2" s="226"/>
      <c r="L2" s="226"/>
      <c r="M2" s="226"/>
      <c r="N2" s="227"/>
    </row>
    <row r="3" spans="2:14">
      <c r="B3" s="228">
        <f>'[2]5.Rekapitulacija'!B8</f>
        <v>5</v>
      </c>
      <c r="C3" s="228" t="str">
        <f>'[2]5.Rekapitulacija'!C8</f>
        <v>HIDROTEHNIČKI RADOVI</v>
      </c>
      <c r="D3" s="229"/>
      <c r="E3" s="230"/>
      <c r="F3" s="1173"/>
      <c r="G3" s="1173"/>
      <c r="J3" s="226"/>
      <c r="K3" s="226"/>
      <c r="L3" s="226"/>
      <c r="M3" s="226"/>
      <c r="N3" s="227"/>
    </row>
    <row r="4" spans="2:14">
      <c r="J4" s="226"/>
      <c r="K4" s="226"/>
      <c r="L4" s="226"/>
      <c r="M4" s="226"/>
      <c r="N4" s="227"/>
    </row>
    <row r="5" spans="2:14" ht="25.5">
      <c r="B5" s="231" t="s">
        <v>323</v>
      </c>
      <c r="C5" s="232" t="s">
        <v>324</v>
      </c>
      <c r="D5" s="231" t="s">
        <v>325</v>
      </c>
      <c r="E5" s="231" t="s">
        <v>326</v>
      </c>
      <c r="F5" s="231" t="s">
        <v>327</v>
      </c>
      <c r="G5" s="233" t="s">
        <v>328</v>
      </c>
      <c r="J5" s="226"/>
      <c r="K5" s="226"/>
      <c r="L5" s="226"/>
      <c r="M5" s="226"/>
      <c r="N5" s="227"/>
    </row>
    <row r="6" spans="2:14">
      <c r="C6" s="223" t="s">
        <v>1613</v>
      </c>
      <c r="J6" s="226"/>
      <c r="K6" s="226"/>
      <c r="L6" s="226"/>
      <c r="M6" s="226"/>
      <c r="N6" s="227"/>
    </row>
    <row r="7" spans="2:14">
      <c r="B7" s="234" t="str">
        <f>'[2]5.Rekapitulacija'!B9</f>
        <v>5.1.</v>
      </c>
      <c r="C7" s="235" t="str">
        <f>'[2]5.Rekapitulacija'!C9</f>
        <v>Zemljani radovi</v>
      </c>
      <c r="D7" s="236"/>
      <c r="E7" s="237"/>
      <c r="F7" s="807">
        <f>SUBTOTAL(9,G8:G38)</f>
        <v>0</v>
      </c>
      <c r="G7" s="807"/>
      <c r="J7" s="226"/>
      <c r="K7" s="226"/>
      <c r="L7" s="226"/>
      <c r="M7" s="226"/>
      <c r="N7" s="227"/>
    </row>
    <row r="8" spans="2:14">
      <c r="B8" s="238" t="str">
        <f>IF(A8&gt;0,CONCATENATE(#REF!,".",A8),"")</f>
        <v/>
      </c>
      <c r="C8" s="238"/>
      <c r="D8" s="239"/>
      <c r="E8" s="240"/>
      <c r="F8" s="241"/>
      <c r="G8" s="241"/>
      <c r="J8" s="226"/>
      <c r="K8" s="226"/>
      <c r="L8" s="226"/>
      <c r="M8" s="226"/>
      <c r="N8" s="227"/>
    </row>
    <row r="9" spans="2:14">
      <c r="B9" s="242" t="s">
        <v>329</v>
      </c>
      <c r="C9" s="243" t="s">
        <v>330</v>
      </c>
      <c r="D9" s="239" t="s">
        <v>331</v>
      </c>
      <c r="E9" s="244">
        <v>90</v>
      </c>
      <c r="F9" s="245"/>
      <c r="G9" s="246">
        <f>ROUND(ROUND(E9,1)*ROUND($F9,2),2)</f>
        <v>0</v>
      </c>
      <c r="J9" s="226"/>
      <c r="K9" s="226"/>
      <c r="L9" s="226"/>
      <c r="M9" s="226"/>
      <c r="N9" s="247">
        <f>SUM(N13:N17)</f>
        <v>308</v>
      </c>
    </row>
    <row r="10" spans="2:14" ht="140.25" outlineLevel="1">
      <c r="B10" s="242" t="str">
        <f t="shared" ref="B10:B37" si="0">IF(AND(A10&lt;&gt;"",C10&lt;&gt;""),CONCATENATE($B$7,A10),"")</f>
        <v/>
      </c>
      <c r="C10" s="248" t="s">
        <v>332</v>
      </c>
      <c r="D10" s="239"/>
      <c r="F10" s="241"/>
      <c r="G10" s="241"/>
      <c r="J10" s="226"/>
      <c r="K10" s="226"/>
      <c r="L10" s="226"/>
      <c r="M10" s="226"/>
      <c r="N10" s="227"/>
    </row>
    <row r="11" spans="2:14" outlineLevel="1">
      <c r="B11" s="242" t="str">
        <f t="shared" si="0"/>
        <v/>
      </c>
      <c r="C11" s="238" t="s">
        <v>333</v>
      </c>
      <c r="D11" s="239"/>
      <c r="E11" s="240"/>
      <c r="F11" s="241"/>
      <c r="G11" s="241"/>
      <c r="I11" s="249"/>
      <c r="J11" s="226"/>
      <c r="K11" s="226"/>
      <c r="L11" s="226"/>
      <c r="M11" s="226"/>
      <c r="N11" s="227"/>
    </row>
    <row r="12" spans="2:14" outlineLevel="1">
      <c r="B12" s="242" t="str">
        <f t="shared" si="0"/>
        <v/>
      </c>
      <c r="C12" s="250" t="s">
        <v>334</v>
      </c>
      <c r="D12" s="239"/>
      <c r="E12" s="240"/>
      <c r="F12" s="241"/>
      <c r="G12" s="241"/>
      <c r="I12" s="249"/>
      <c r="J12" s="226"/>
      <c r="K12" s="226"/>
      <c r="L12" s="226"/>
      <c r="M12" s="226"/>
      <c r="N12" s="227"/>
    </row>
    <row r="13" spans="2:14" outlineLevel="1">
      <c r="B13" s="242" t="str">
        <f t="shared" si="0"/>
        <v/>
      </c>
      <c r="C13" s="238" t="s">
        <v>335</v>
      </c>
      <c r="E13" s="240"/>
      <c r="F13" s="240"/>
      <c r="G13" s="246"/>
      <c r="J13" s="226"/>
      <c r="K13" s="226">
        <v>5</v>
      </c>
      <c r="L13" s="226">
        <v>0.8</v>
      </c>
      <c r="M13" s="226">
        <v>1</v>
      </c>
      <c r="N13" s="227">
        <f>K13*L13*M13</f>
        <v>4</v>
      </c>
    </row>
    <row r="14" spans="2:14" outlineLevel="1">
      <c r="B14" s="242" t="str">
        <f t="shared" si="0"/>
        <v/>
      </c>
      <c r="C14" s="250" t="s">
        <v>336</v>
      </c>
      <c r="D14" s="239"/>
      <c r="E14" s="240"/>
      <c r="F14" s="241"/>
      <c r="G14" s="241"/>
      <c r="J14" s="226"/>
      <c r="K14" s="226"/>
      <c r="L14" s="226"/>
      <c r="M14" s="226"/>
      <c r="N14" s="227"/>
    </row>
    <row r="15" spans="2:14" outlineLevel="1">
      <c r="B15" s="242" t="str">
        <f t="shared" si="0"/>
        <v/>
      </c>
      <c r="C15" s="238" t="s">
        <v>337</v>
      </c>
      <c r="E15" s="240"/>
      <c r="F15" s="240"/>
      <c r="G15" s="246"/>
      <c r="J15" s="226"/>
      <c r="K15" s="226">
        <v>5</v>
      </c>
      <c r="L15" s="226">
        <v>0.8</v>
      </c>
      <c r="M15" s="226">
        <v>1</v>
      </c>
      <c r="N15" s="227">
        <f>K15*L15*M15</f>
        <v>4</v>
      </c>
    </row>
    <row r="16" spans="2:14" outlineLevel="1">
      <c r="B16" s="242" t="str">
        <f t="shared" si="0"/>
        <v/>
      </c>
      <c r="C16" s="250" t="s">
        <v>338</v>
      </c>
      <c r="D16" s="239"/>
      <c r="E16" s="240"/>
      <c r="F16" s="241"/>
      <c r="G16" s="241"/>
      <c r="J16" s="226"/>
      <c r="K16" s="226"/>
      <c r="L16" s="226"/>
      <c r="M16" s="226"/>
      <c r="N16" s="227"/>
    </row>
    <row r="17" spans="2:14" outlineLevel="1">
      <c r="B17" s="242" t="str">
        <f t="shared" si="0"/>
        <v/>
      </c>
      <c r="C17" s="238" t="s">
        <v>339</v>
      </c>
      <c r="D17" s="239"/>
      <c r="E17" s="240"/>
      <c r="F17" s="240"/>
      <c r="G17" s="246"/>
      <c r="J17" s="226"/>
      <c r="K17" s="226">
        <v>250</v>
      </c>
      <c r="L17" s="226">
        <v>0.8</v>
      </c>
      <c r="M17" s="226">
        <v>1.5</v>
      </c>
      <c r="N17" s="227">
        <f>K17*L17*M17</f>
        <v>300</v>
      </c>
    </row>
    <row r="18" spans="2:14">
      <c r="B18" s="242" t="str">
        <f t="shared" si="0"/>
        <v/>
      </c>
      <c r="C18" s="238"/>
      <c r="D18" s="239"/>
      <c r="E18" s="240"/>
      <c r="F18" s="241"/>
      <c r="G18" s="246"/>
      <c r="J18" s="226"/>
      <c r="K18" s="251">
        <f>SUM(K13:K17)</f>
        <v>260</v>
      </c>
      <c r="L18" s="226"/>
      <c r="M18" s="226"/>
      <c r="N18" s="227"/>
    </row>
    <row r="19" spans="2:14">
      <c r="B19" s="242" t="s">
        <v>340</v>
      </c>
      <c r="C19" s="243" t="s">
        <v>341</v>
      </c>
      <c r="D19" s="239" t="s">
        <v>135</v>
      </c>
      <c r="E19" s="241">
        <v>90</v>
      </c>
      <c r="F19" s="245"/>
      <c r="G19" s="246">
        <f>ROUND(ROUND(E19,1)*ROUND($F19,2),2)</f>
        <v>0</v>
      </c>
      <c r="J19" s="226"/>
      <c r="K19" s="226"/>
      <c r="L19" s="252">
        <f>K18</f>
        <v>260</v>
      </c>
      <c r="M19" s="226">
        <v>0.9</v>
      </c>
      <c r="N19" s="253">
        <f>L19*M19</f>
        <v>234</v>
      </c>
    </row>
    <row r="20" spans="2:14" ht="38.25" outlineLevel="1">
      <c r="B20" s="242" t="str">
        <f t="shared" si="0"/>
        <v/>
      </c>
      <c r="C20" s="254" t="s">
        <v>342</v>
      </c>
      <c r="D20" s="239"/>
      <c r="E20" s="240"/>
      <c r="F20" s="241"/>
      <c r="G20" s="241"/>
      <c r="J20" s="226"/>
      <c r="K20" s="226"/>
      <c r="L20" s="226"/>
      <c r="M20" s="226"/>
      <c r="N20" s="227"/>
    </row>
    <row r="21" spans="2:14" outlineLevel="1">
      <c r="B21" s="242" t="str">
        <f t="shared" si="0"/>
        <v/>
      </c>
      <c r="C21" s="238" t="s">
        <v>343</v>
      </c>
      <c r="D21" s="239"/>
      <c r="E21" s="240"/>
      <c r="F21" s="241"/>
      <c r="G21" s="241"/>
      <c r="J21" s="226"/>
      <c r="K21" s="226"/>
      <c r="L21" s="226"/>
      <c r="M21" s="226"/>
      <c r="N21" s="227"/>
    </row>
    <row r="22" spans="2:14" outlineLevel="1">
      <c r="B22" s="242" t="str">
        <f t="shared" si="0"/>
        <v/>
      </c>
      <c r="C22" s="238" t="s">
        <v>344</v>
      </c>
      <c r="D22" s="255"/>
      <c r="E22" s="256"/>
      <c r="F22" s="256"/>
      <c r="G22" s="256"/>
      <c r="J22" s="226"/>
      <c r="K22" s="226"/>
      <c r="L22" s="226"/>
      <c r="M22" s="226"/>
      <c r="N22" s="227"/>
    </row>
    <row r="23" spans="2:14">
      <c r="B23" s="242" t="str">
        <f t="shared" si="0"/>
        <v/>
      </c>
      <c r="C23" s="257"/>
      <c r="D23" s="255"/>
      <c r="E23" s="256"/>
      <c r="F23" s="256"/>
      <c r="G23" s="256"/>
      <c r="J23" s="226"/>
      <c r="K23" s="226"/>
      <c r="L23" s="226"/>
      <c r="M23" s="226"/>
      <c r="N23" s="227"/>
    </row>
    <row r="24" spans="2:14">
      <c r="B24" s="242" t="s">
        <v>345</v>
      </c>
      <c r="C24" s="243" t="s">
        <v>346</v>
      </c>
      <c r="D24" s="239" t="s">
        <v>331</v>
      </c>
      <c r="E24" s="241">
        <v>56</v>
      </c>
      <c r="F24" s="245"/>
      <c r="G24" s="246">
        <f>ROUND(ROUND(E24,1)*ROUND($F24,2),2)</f>
        <v>0</v>
      </c>
      <c r="J24" s="226"/>
      <c r="K24" s="226"/>
      <c r="L24" s="258">
        <f>N19</f>
        <v>234</v>
      </c>
      <c r="M24" s="252">
        <v>0.5</v>
      </c>
      <c r="N24" s="253">
        <f>L24*M24</f>
        <v>117</v>
      </c>
    </row>
    <row r="25" spans="2:14" ht="127.5" outlineLevel="1">
      <c r="B25" s="242" t="str">
        <f t="shared" si="0"/>
        <v/>
      </c>
      <c r="C25" s="248" t="s">
        <v>347</v>
      </c>
      <c r="D25" s="239"/>
      <c r="E25" s="240"/>
      <c r="F25" s="241"/>
      <c r="G25" s="241"/>
      <c r="J25" s="226"/>
      <c r="K25" s="226"/>
      <c r="L25" s="226"/>
      <c r="M25" s="226"/>
      <c r="N25" s="227"/>
    </row>
    <row r="26" spans="2:14" outlineLevel="1">
      <c r="B26" s="242" t="str">
        <f t="shared" si="0"/>
        <v/>
      </c>
      <c r="C26" s="238" t="s">
        <v>348</v>
      </c>
      <c r="D26" s="239"/>
      <c r="E26" s="240"/>
      <c r="F26" s="241"/>
      <c r="G26" s="241"/>
      <c r="J26" s="226"/>
      <c r="K26" s="226"/>
      <c r="L26" s="226"/>
      <c r="M26" s="226"/>
      <c r="N26" s="227"/>
    </row>
    <row r="27" spans="2:14" outlineLevel="1">
      <c r="B27" s="242" t="str">
        <f t="shared" si="0"/>
        <v/>
      </c>
      <c r="C27" s="238" t="s">
        <v>349</v>
      </c>
      <c r="D27" s="239"/>
      <c r="E27" s="240"/>
      <c r="F27" s="241"/>
      <c r="G27" s="241"/>
      <c r="J27" s="226"/>
      <c r="K27" s="226"/>
      <c r="L27" s="226"/>
      <c r="M27" s="226"/>
      <c r="N27" s="227"/>
    </row>
    <row r="28" spans="2:14">
      <c r="B28" s="242" t="str">
        <f t="shared" si="0"/>
        <v/>
      </c>
      <c r="C28" s="238"/>
      <c r="D28" s="239"/>
      <c r="E28" s="240"/>
      <c r="F28" s="241"/>
      <c r="G28" s="241"/>
      <c r="J28" s="226"/>
      <c r="K28" s="226"/>
      <c r="L28" s="226"/>
      <c r="M28" s="226"/>
      <c r="N28" s="227"/>
    </row>
    <row r="29" spans="2:14">
      <c r="B29" s="242" t="s">
        <v>350</v>
      </c>
      <c r="C29" s="243" t="s">
        <v>351</v>
      </c>
      <c r="D29" s="239" t="s">
        <v>331</v>
      </c>
      <c r="E29" s="241">
        <v>31</v>
      </c>
      <c r="F29" s="245"/>
      <c r="G29" s="246">
        <f>ROUND(ROUND(E29,1)*ROUND($F29,2),2)</f>
        <v>0</v>
      </c>
      <c r="J29" s="258">
        <f>N9</f>
        <v>308</v>
      </c>
      <c r="K29" s="252">
        <v>0</v>
      </c>
      <c r="L29" s="252"/>
      <c r="M29" s="258">
        <f>N24</f>
        <v>117</v>
      </c>
      <c r="N29" s="259">
        <f>((J29+K29-M29))-((J29+K29-M29)*0.1)</f>
        <v>171.9</v>
      </c>
    </row>
    <row r="30" spans="2:14" ht="76.5" outlineLevel="1">
      <c r="B30" s="242" t="str">
        <f t="shared" si="0"/>
        <v/>
      </c>
      <c r="C30" s="248" t="s">
        <v>352</v>
      </c>
      <c r="D30" s="239"/>
      <c r="E30" s="240"/>
      <c r="F30" s="241"/>
      <c r="G30" s="241"/>
      <c r="J30" s="226"/>
      <c r="K30" s="226"/>
      <c r="L30" s="226"/>
      <c r="M30" s="226"/>
      <c r="N30" s="227"/>
    </row>
    <row r="31" spans="2:14" ht="25.5" outlineLevel="1">
      <c r="B31" s="242" t="str">
        <f t="shared" si="0"/>
        <v/>
      </c>
      <c r="C31" s="238" t="s">
        <v>353</v>
      </c>
      <c r="D31" s="239"/>
      <c r="E31" s="240"/>
      <c r="F31" s="241"/>
      <c r="G31" s="241"/>
      <c r="J31" s="226"/>
      <c r="K31" s="226"/>
      <c r="L31" s="226"/>
      <c r="M31" s="226"/>
      <c r="N31" s="227"/>
    </row>
    <row r="32" spans="2:14" outlineLevel="1">
      <c r="B32" s="242" t="str">
        <f t="shared" si="0"/>
        <v/>
      </c>
      <c r="C32" s="238" t="s">
        <v>354</v>
      </c>
      <c r="D32" s="239"/>
      <c r="E32" s="240"/>
      <c r="F32" s="241"/>
      <c r="G32" s="241"/>
      <c r="J32" s="226"/>
      <c r="K32" s="226"/>
      <c r="L32" s="226"/>
      <c r="M32" s="226"/>
      <c r="N32" s="227"/>
    </row>
    <row r="33" spans="2:14">
      <c r="B33" s="242" t="str">
        <f t="shared" si="0"/>
        <v/>
      </c>
      <c r="C33" s="238"/>
      <c r="D33" s="239"/>
      <c r="E33" s="240"/>
      <c r="F33" s="241"/>
      <c r="G33" s="241"/>
      <c r="J33" s="226"/>
      <c r="K33" s="226"/>
      <c r="L33" s="226"/>
      <c r="M33" s="226"/>
      <c r="N33" s="227"/>
    </row>
    <row r="34" spans="2:14">
      <c r="B34" s="242" t="s">
        <v>355</v>
      </c>
      <c r="C34" s="243" t="s">
        <v>356</v>
      </c>
      <c r="D34" s="239" t="s">
        <v>331</v>
      </c>
      <c r="E34" s="240">
        <v>4</v>
      </c>
      <c r="F34" s="245"/>
      <c r="G34" s="246">
        <f>ROUND(ROUND(E34,1)*ROUND($F34,2),2)</f>
        <v>0</v>
      </c>
      <c r="J34" s="226"/>
      <c r="K34" s="226"/>
      <c r="L34" s="226"/>
      <c r="M34" s="226"/>
      <c r="N34" s="227"/>
    </row>
    <row r="35" spans="2:14" ht="63.75" outlineLevel="1">
      <c r="B35" s="242" t="str">
        <f t="shared" si="0"/>
        <v/>
      </c>
      <c r="C35" s="239" t="s">
        <v>357</v>
      </c>
      <c r="D35" s="239"/>
      <c r="E35" s="240"/>
      <c r="F35" s="241"/>
      <c r="G35" s="241"/>
      <c r="J35" s="226"/>
      <c r="K35" s="226"/>
      <c r="L35" s="226"/>
      <c r="M35" s="226"/>
      <c r="N35" s="227"/>
    </row>
    <row r="36" spans="2:14" outlineLevel="1">
      <c r="B36" s="242" t="str">
        <f t="shared" si="0"/>
        <v/>
      </c>
      <c r="C36" s="238" t="s">
        <v>358</v>
      </c>
      <c r="D36" s="239"/>
      <c r="E36" s="240"/>
      <c r="F36" s="241"/>
      <c r="G36" s="241"/>
      <c r="J36" s="258" t="e">
        <f>#REF!</f>
        <v>#REF!</v>
      </c>
      <c r="K36" s="258">
        <f>N24</f>
        <v>117</v>
      </c>
      <c r="L36" s="226"/>
      <c r="M36" s="226"/>
      <c r="N36" s="259" t="e">
        <f>(J36+K36)*1.25</f>
        <v>#REF!</v>
      </c>
    </row>
    <row r="37" spans="2:14" outlineLevel="1">
      <c r="B37" s="242" t="str">
        <f t="shared" si="0"/>
        <v/>
      </c>
      <c r="C37" s="238" t="s">
        <v>359</v>
      </c>
      <c r="D37" s="239"/>
      <c r="E37" s="240"/>
      <c r="F37" s="241"/>
      <c r="G37" s="241"/>
      <c r="J37" s="226"/>
      <c r="K37" s="226"/>
      <c r="L37" s="226"/>
      <c r="M37" s="226"/>
      <c r="N37" s="227"/>
    </row>
    <row r="38" spans="2:14">
      <c r="B38" s="238"/>
      <c r="C38" s="238"/>
      <c r="D38" s="239"/>
      <c r="E38" s="240"/>
      <c r="F38" s="241"/>
      <c r="G38" s="241"/>
      <c r="J38" s="226"/>
      <c r="K38" s="226"/>
      <c r="L38" s="226"/>
      <c r="M38" s="226"/>
      <c r="N38" s="227"/>
    </row>
    <row r="39" spans="2:14">
      <c r="J39" s="260"/>
      <c r="K39" s="226"/>
      <c r="L39" s="226"/>
      <c r="M39" s="226"/>
      <c r="N39" s="227"/>
    </row>
    <row r="41" spans="2:14">
      <c r="G41" s="246"/>
    </row>
  </sheetData>
  <mergeCells count="1">
    <mergeCell ref="F3:G3"/>
  </mergeCells>
  <dataValidations count="1">
    <dataValidation type="list" allowBlank="1" showInputMessage="1" showErrorMessage="1" sqref="D29 D24 D34 D9 D17:D19" xr:uid="{0287467B-0D2D-423B-B5CA-6E57082D335C}">
      <formula1>"m',m²,m³,kg,kom.,kompl.,pauš.,sat,dan"</formula1>
    </dataValidation>
  </dataValidations>
  <pageMargins left="0.7" right="0.7" top="0.75" bottom="0.75" header="0.3" footer="0.3"/>
  <pageSetup scale="89" orientation="portrait" r:id="rId1"/>
  <rowBreaks count="1" manualBreakCount="1">
    <brk id="32"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23</vt:i4>
      </vt:variant>
    </vt:vector>
  </HeadingPairs>
  <TitlesOfParts>
    <vt:vector size="45" baseType="lpstr">
      <vt:lpstr>NASLOVNICA</vt:lpstr>
      <vt:lpstr>UKUPNO_REKAPIT</vt:lpstr>
      <vt:lpstr>E20_1 naslovnica</vt:lpstr>
      <vt:lpstr>E20_1 ulazna zgrada (II-14)</vt:lpstr>
      <vt:lpstr>E20_1 naslovnica_STROJ</vt:lpstr>
      <vt:lpstr>E20_3 strojarstvo</vt:lpstr>
      <vt:lpstr>E20_1 naslovnica_ViK</vt:lpstr>
      <vt:lpstr>E20_5 VIK- rekapitulacija</vt:lpstr>
      <vt:lpstr>E20_5 VIK-5.1.</vt:lpstr>
      <vt:lpstr>E20_5 VIK-5.2.</vt:lpstr>
      <vt:lpstr>E20_5 VIK-5.3.</vt:lpstr>
      <vt:lpstr>E20_5 VIK-5.4.</vt:lpstr>
      <vt:lpstr>E20_5 VIK-5.5.</vt:lpstr>
      <vt:lpstr>E20_5 VIK-5.6.</vt:lpstr>
      <vt:lpstr>E20_5 VIK-5.7.</vt:lpstr>
      <vt:lpstr>E20_1 naslovnica_ELEKTRO</vt:lpstr>
      <vt:lpstr>E20_ELEKTRO_RADOVI</vt:lpstr>
      <vt:lpstr>E20_1 naslovnica_NIKSKOGRADNJA</vt:lpstr>
      <vt:lpstr>NISKOGRADNJA_REKAPIT</vt:lpstr>
      <vt:lpstr>01_Jahaliste s trgom</vt:lpstr>
      <vt:lpstr>02_trasa 4</vt:lpstr>
      <vt:lpstr>03_KRAJOBRAZNO UREĐENJE</vt:lpstr>
      <vt:lpstr>'01_Jahaliste s trgom'!Print_Area</vt:lpstr>
      <vt:lpstr>'02_trasa 4'!Print_Area</vt:lpstr>
      <vt:lpstr>'03_KRAJOBRAZNO UREĐENJE'!Print_Area</vt:lpstr>
      <vt:lpstr>'E20_1 naslovnica'!Print_Area</vt:lpstr>
      <vt:lpstr>'E20_1 naslovnica_ELEKTRO'!Print_Area</vt:lpstr>
      <vt:lpstr>'E20_1 naslovnica_NIKSKOGRADNJA'!Print_Area</vt:lpstr>
      <vt:lpstr>'E20_1 naslovnica_STROJ'!Print_Area</vt:lpstr>
      <vt:lpstr>'E20_1 naslovnica_ViK'!Print_Area</vt:lpstr>
      <vt:lpstr>'E20_1 ulazna zgrada (II-14)'!Print_Area</vt:lpstr>
      <vt:lpstr>'E20_5 VIK- rekapitulacija'!Print_Area</vt:lpstr>
      <vt:lpstr>'E20_5 VIK-5.1.'!Print_Area</vt:lpstr>
      <vt:lpstr>'E20_5 VIK-5.2.'!Print_Area</vt:lpstr>
      <vt:lpstr>'E20_5 VIK-5.3.'!Print_Area</vt:lpstr>
      <vt:lpstr>'E20_5 VIK-5.4.'!Print_Area</vt:lpstr>
      <vt:lpstr>'E20_5 VIK-5.5.'!Print_Area</vt:lpstr>
      <vt:lpstr>'E20_5 VIK-5.6.'!Print_Area</vt:lpstr>
      <vt:lpstr>'E20_5 VIK-5.7.'!Print_Area</vt:lpstr>
      <vt:lpstr>E20_ELEKTRO_RADOVI!Print_Area</vt:lpstr>
      <vt:lpstr>NASLOVNICA!Print_Area</vt:lpstr>
      <vt:lpstr>NISKOGRADNJA_REKAPIT!Print_Area</vt:lpstr>
      <vt:lpstr>UKUPNO_REKAPIT!Print_Area</vt:lpstr>
      <vt:lpstr>'03_KRAJOBRAZNO UREĐENJE'!Print_Titles</vt:lpstr>
      <vt:lpstr>E20_ELEKTRO_RADOVI!Print_Titles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Goran G Grgić</dc:creator>
  <cp:lastModifiedBy>Goran G Grgić</cp:lastModifiedBy>
  <dcterms:created xsi:type="dcterms:W3CDTF">2025-11-04T13:34:29Z</dcterms:created>
  <dcterms:modified xsi:type="dcterms:W3CDTF">2026-01-12T08:48:00Z</dcterms:modified>
</cp:coreProperties>
</file>