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122. sjednica UV - 28.03.2024\"/>
    </mc:Choice>
  </mc:AlternateContent>
  <bookViews>
    <workbookView xWindow="-120" yWindow="-120" windowWidth="24240" windowHeight="13140" firstSheet="2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rashoda'!$A$1:$H$98</definedName>
    <definedName name="_xlnm.Print_Area" localSheetId="0">SAŽETAK!$B$1:$L$27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7" l="1"/>
  <c r="I75" i="7"/>
  <c r="I30" i="7"/>
  <c r="F60" i="7"/>
  <c r="G60" i="7"/>
  <c r="H90" i="7"/>
  <c r="I90" i="7" s="1"/>
  <c r="H87" i="7"/>
  <c r="H81" i="7"/>
  <c r="I81" i="7" s="1"/>
  <c r="H79" i="7"/>
  <c r="I79" i="7" s="1"/>
  <c r="H77" i="7"/>
  <c r="I77" i="7" s="1"/>
  <c r="H75" i="7"/>
  <c r="H61" i="7"/>
  <c r="H57" i="7"/>
  <c r="H56" i="7" s="1"/>
  <c r="I56" i="7" s="1"/>
  <c r="H54" i="7"/>
  <c r="H30" i="7"/>
  <c r="H52" i="7"/>
  <c r="I52" i="7" s="1"/>
  <c r="H25" i="7"/>
  <c r="H24" i="7" s="1"/>
  <c r="G94" i="7"/>
  <c r="G86" i="7"/>
  <c r="G56" i="7"/>
  <c r="G24" i="7"/>
  <c r="F94" i="7"/>
  <c r="F86" i="7"/>
  <c r="F56" i="7"/>
  <c r="F24" i="7"/>
  <c r="I24" i="7" l="1"/>
  <c r="H86" i="7"/>
  <c r="I86" i="7" s="1"/>
  <c r="H60" i="7"/>
  <c r="I60" i="7" s="1"/>
  <c r="I61" i="7"/>
  <c r="I25" i="7"/>
  <c r="I87" i="7"/>
  <c r="I57" i="7"/>
  <c r="F23" i="7"/>
  <c r="G23" i="7"/>
  <c r="J86" i="3"/>
  <c r="J34" i="3"/>
  <c r="J35" i="3"/>
  <c r="J36" i="3"/>
  <c r="J38" i="3"/>
  <c r="J40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6" i="3"/>
  <c r="J67" i="3"/>
  <c r="J68" i="3"/>
  <c r="J69" i="3"/>
  <c r="J70" i="3"/>
  <c r="J72" i="3"/>
  <c r="J74" i="3"/>
  <c r="J75" i="3"/>
  <c r="J78" i="3"/>
  <c r="J91" i="3"/>
  <c r="J93" i="3"/>
  <c r="J95" i="3"/>
  <c r="I96" i="3"/>
  <c r="I90" i="3"/>
  <c r="I88" i="3"/>
  <c r="I80" i="3"/>
  <c r="I79" i="3" s="1"/>
  <c r="K79" i="3" s="1"/>
  <c r="I77" i="3"/>
  <c r="J77" i="3" s="1"/>
  <c r="I74" i="3"/>
  <c r="I73" i="3" s="1"/>
  <c r="I65" i="3"/>
  <c r="I63" i="3"/>
  <c r="J63" i="3" s="1"/>
  <c r="I53" i="3"/>
  <c r="J53" i="3" s="1"/>
  <c r="I46" i="3"/>
  <c r="I42" i="3"/>
  <c r="J42" i="3" s="1"/>
  <c r="I39" i="3"/>
  <c r="J39" i="3" s="1"/>
  <c r="I37" i="3"/>
  <c r="J37" i="3" s="1"/>
  <c r="I34" i="3"/>
  <c r="I33" i="3" s="1"/>
  <c r="K33" i="3" s="1"/>
  <c r="H32" i="3"/>
  <c r="H31" i="3" s="1"/>
  <c r="H83" i="3"/>
  <c r="G83" i="3"/>
  <c r="G32" i="3"/>
  <c r="F90" i="3"/>
  <c r="F84" i="3"/>
  <c r="J84" i="3" s="1"/>
  <c r="F85" i="3"/>
  <c r="J85" i="3" s="1"/>
  <c r="F77" i="3"/>
  <c r="F76" i="3" s="1"/>
  <c r="F74" i="3"/>
  <c r="F73" i="3" s="1"/>
  <c r="F65" i="3"/>
  <c r="F63" i="3"/>
  <c r="F53" i="3"/>
  <c r="F46" i="3"/>
  <c r="F42" i="3"/>
  <c r="F39" i="3"/>
  <c r="F37" i="3"/>
  <c r="F34" i="3"/>
  <c r="F33" i="3" s="1"/>
  <c r="H8" i="5"/>
  <c r="H9" i="5"/>
  <c r="H11" i="5"/>
  <c r="H13" i="5"/>
  <c r="H18" i="5"/>
  <c r="H19" i="5"/>
  <c r="H21" i="5"/>
  <c r="H23" i="5"/>
  <c r="G8" i="5"/>
  <c r="G9" i="5"/>
  <c r="G11" i="5"/>
  <c r="G13" i="5"/>
  <c r="G18" i="5"/>
  <c r="G19" i="5"/>
  <c r="G21" i="5"/>
  <c r="G23" i="5"/>
  <c r="F22" i="5"/>
  <c r="G22" i="5" s="1"/>
  <c r="F20" i="5"/>
  <c r="G20" i="5" s="1"/>
  <c r="F17" i="5"/>
  <c r="H17" i="5" s="1"/>
  <c r="F12" i="5"/>
  <c r="F10" i="5"/>
  <c r="F7" i="5"/>
  <c r="F6" i="5" s="1"/>
  <c r="E24" i="5"/>
  <c r="E22" i="5"/>
  <c r="E20" i="5"/>
  <c r="E17" i="5"/>
  <c r="E16" i="5" s="1"/>
  <c r="E14" i="5"/>
  <c r="E12" i="5"/>
  <c r="E10" i="5"/>
  <c r="E7" i="5"/>
  <c r="D24" i="5"/>
  <c r="D22" i="5"/>
  <c r="D20" i="5"/>
  <c r="D17" i="5"/>
  <c r="D16" i="5" s="1"/>
  <c r="D14" i="5"/>
  <c r="D12" i="5"/>
  <c r="D10" i="5"/>
  <c r="D7" i="5"/>
  <c r="C22" i="5"/>
  <c r="C20" i="5"/>
  <c r="C17" i="5"/>
  <c r="C14" i="5"/>
  <c r="C12" i="5"/>
  <c r="C10" i="5"/>
  <c r="C7" i="5"/>
  <c r="H10" i="5" l="1"/>
  <c r="F41" i="3"/>
  <c r="J90" i="3"/>
  <c r="I76" i="3"/>
  <c r="J76" i="3" s="1"/>
  <c r="I87" i="3"/>
  <c r="G7" i="5"/>
  <c r="H20" i="5"/>
  <c r="C16" i="5"/>
  <c r="H12" i="5"/>
  <c r="H22" i="5"/>
  <c r="J65" i="3"/>
  <c r="I23" i="7"/>
  <c r="H7" i="5"/>
  <c r="G17" i="5"/>
  <c r="G31" i="3"/>
  <c r="J46" i="3"/>
  <c r="H23" i="7"/>
  <c r="H22" i="7" s="1"/>
  <c r="H21" i="7" s="1"/>
  <c r="H20" i="7" s="1"/>
  <c r="C6" i="5"/>
  <c r="G10" i="5"/>
  <c r="G12" i="5"/>
  <c r="K87" i="3"/>
  <c r="I83" i="3"/>
  <c r="K83" i="3" s="1"/>
  <c r="F32" i="3"/>
  <c r="F31" i="3" s="1"/>
  <c r="K73" i="3"/>
  <c r="J73" i="3"/>
  <c r="I41" i="3"/>
  <c r="I32" i="3"/>
  <c r="J33" i="3"/>
  <c r="F87" i="3"/>
  <c r="F83" i="3" s="1"/>
  <c r="J83" i="3" s="1"/>
  <c r="F16" i="5"/>
  <c r="E6" i="5"/>
  <c r="D6" i="5"/>
  <c r="I9" i="7"/>
  <c r="I10" i="7"/>
  <c r="I11" i="7"/>
  <c r="I12" i="7"/>
  <c r="H8" i="7"/>
  <c r="G8" i="7"/>
  <c r="F8" i="7"/>
  <c r="H8" i="8"/>
  <c r="G7" i="8"/>
  <c r="G8" i="8"/>
  <c r="F6" i="8"/>
  <c r="H6" i="8" s="1"/>
  <c r="F7" i="8"/>
  <c r="H7" i="8" s="1"/>
  <c r="E7" i="8"/>
  <c r="E6" i="8" s="1"/>
  <c r="D6" i="8"/>
  <c r="D7" i="8"/>
  <c r="C7" i="8"/>
  <c r="C6" i="8" s="1"/>
  <c r="J14" i="3"/>
  <c r="J15" i="3"/>
  <c r="J18" i="3"/>
  <c r="J20" i="3"/>
  <c r="J23" i="3"/>
  <c r="I22" i="3"/>
  <c r="I21" i="3" s="1"/>
  <c r="J21" i="3" s="1"/>
  <c r="I19" i="3"/>
  <c r="J19" i="3" s="1"/>
  <c r="I17" i="3"/>
  <c r="J17" i="3" s="1"/>
  <c r="I13" i="3"/>
  <c r="I12" i="3" s="1"/>
  <c r="F26" i="3"/>
  <c r="F25" i="3" s="1"/>
  <c r="F19" i="3"/>
  <c r="F17" i="3"/>
  <c r="F16" i="3" s="1"/>
  <c r="F13" i="3"/>
  <c r="F12" i="3" s="1"/>
  <c r="H21" i="3"/>
  <c r="H11" i="3" s="1"/>
  <c r="G21" i="3"/>
  <c r="G11" i="3" s="1"/>
  <c r="F22" i="3"/>
  <c r="F21" i="3" s="1"/>
  <c r="L14" i="1"/>
  <c r="L13" i="1"/>
  <c r="L10" i="1"/>
  <c r="L12" i="1" s="1"/>
  <c r="K14" i="1"/>
  <c r="K13" i="1"/>
  <c r="K10" i="1"/>
  <c r="K12" i="1" s="1"/>
  <c r="I15" i="1"/>
  <c r="J15" i="1"/>
  <c r="L15" i="1" s="1"/>
  <c r="H15" i="1"/>
  <c r="H12" i="1"/>
  <c r="H16" i="1" s="1"/>
  <c r="I12" i="1"/>
  <c r="J12" i="1"/>
  <c r="G15" i="1"/>
  <c r="G12" i="1"/>
  <c r="G16" i="1" s="1"/>
  <c r="G6" i="8" l="1"/>
  <c r="K15" i="1"/>
  <c r="K76" i="3"/>
  <c r="I16" i="3"/>
  <c r="K16" i="3" s="1"/>
  <c r="J87" i="3"/>
  <c r="G27" i="1"/>
  <c r="G16" i="5"/>
  <c r="H16" i="5"/>
  <c r="H6" i="5"/>
  <c r="G6" i="5"/>
  <c r="J12" i="3"/>
  <c r="K12" i="3"/>
  <c r="F11" i="3"/>
  <c r="J13" i="3"/>
  <c r="J22" i="3"/>
  <c r="K21" i="3"/>
  <c r="J41" i="3"/>
  <c r="K41" i="3"/>
  <c r="K22" i="3"/>
  <c r="I31" i="3"/>
  <c r="K31" i="3" s="1"/>
  <c r="J32" i="3"/>
  <c r="K32" i="3"/>
  <c r="I8" i="7"/>
  <c r="J16" i="1"/>
  <c r="J27" i="1" s="1"/>
  <c r="I16" i="1"/>
  <c r="I11" i="3" l="1"/>
  <c r="J16" i="3"/>
  <c r="K11" i="3"/>
  <c r="J11" i="3"/>
  <c r="J31" i="3"/>
  <c r="F20" i="7"/>
  <c r="G20" i="7"/>
  <c r="G22" i="7"/>
  <c r="G21" i="7"/>
  <c r="F22" i="7"/>
  <c r="F21" i="7"/>
</calcChain>
</file>

<file path=xl/sharedStrings.xml><?xml version="1.0" encoding="utf-8"?>
<sst xmlns="http://schemas.openxmlformats.org/spreadsheetml/2006/main" count="343" uniqueCount="169">
  <si>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</si>
  <si>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</si>
  <si>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</si>
  <si>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</si>
  <si>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</si>
  <si>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</si>
  <si>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</si>
  <si>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</si>
  <si>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</si>
  <si>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04 Ekonomski poslovi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</si>
  <si>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</si>
  <si>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</si>
  <si>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</si>
  <si>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</si>
  <si>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</si>
  <si>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</si>
  <si>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</si>
  <si>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</si>
  <si>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</si>
  <si>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</si>
  <si>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</si>
  <si>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</si>
  <si>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</si>
  <si>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</si>
  <si>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</si>
  <si>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</si>
  <si>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</si>
  <si>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</si>
  <si>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</si>
  <si>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</si>
  <si>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</si>
  <si>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</si>
  <si>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</si>
  <si>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</si>
  <si>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</si>
  <si>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</si>
  <si>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</si>
  <si>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</si>
  <si>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</si>
  <si>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</si>
  <si>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</si>
  <si>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</si>
  <si>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</si>
  <si>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</si>
  <si>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</si>
  <si>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</si>
  <si>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</si>
  <si>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</si>
  <si>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</si>
  <si>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</si>
  <si>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</si>
  <si>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</si>
  <si>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</si>
  <si>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</si>
  <si>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</si>
  <si>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</si>
  <si>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</si>
  <si>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</si>
  <si>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</si>
  <si>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</si>
  <si>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</si>
  <si>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</si>
  <si>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</si>
  <si>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</si>
  <si>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</si>
  <si>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</si>
  <si>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</si>
  <si>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IZVORNI PLAN ILI REBALANS N.*</t>
  </si>
  <si>
    <t>IZVRŠENJE FINANCIJSKOG PLANA PRORAČUNSKOG KORISNIKA DRŽAVNOG PRORAČUNA
ZA N. GODINU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</si>
  <si>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</si>
  <si>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</si>
  <si>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</si>
  <si>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</si>
  <si>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OSTVARENJE/IZVRŠENJE 
N-1. 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</si>
  <si>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</si>
  <si>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</si>
  <si>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</si>
  <si>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Prihodi iz proračuna</t>
  </si>
  <si>
    <t>Prihodi iz nadležnog proračuna za financiranje rashoda</t>
  </si>
  <si>
    <t>OSTVARENJE/IZVRŠENJE 
01.2022.-12.2022.</t>
  </si>
  <si>
    <t>IZVORNI PLAN ILI REBALANS 2023.</t>
  </si>
  <si>
    <t>TEKUĆI PLAN 2023.</t>
  </si>
  <si>
    <t>OSTVARENJE/IZVRŠENJE 
01.2023-12.2023.</t>
  </si>
  <si>
    <t>OSTVARENJE/IZVRŠENJE 01.2023.-12.2023.</t>
  </si>
  <si>
    <t>OSTVARENJE/IZVRŠENJE 
01.2022-12.2022.</t>
  </si>
  <si>
    <t>OSTVARENJE/IZVRŠENJE 
01.2023.-12.2023.</t>
  </si>
  <si>
    <t>Plaće za prekovremeni rad</t>
  </si>
  <si>
    <t>Ostali rashodi za zaposlene</t>
  </si>
  <si>
    <t>Doprinosi na plaće</t>
  </si>
  <si>
    <t>Doprinosi za obvezno zdravstveno osiguranje</t>
  </si>
  <si>
    <t>Naknade za prijevoz,za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</si>
  <si>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</si>
  <si>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</si>
  <si>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</si>
  <si>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</si>
  <si>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</si>
  <si>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</si>
  <si>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</si>
  <si>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Službena,radna i zaštitna odjeća i obuća</t>
  </si>
  <si>
    <t>Rashodi za usluge</t>
  </si>
  <si>
    <t>Usluge telefona,pošte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</si>
  <si>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</si>
  <si>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</si>
  <si>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</si>
  <si>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</si>
  <si>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</si>
  <si>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</si>
  <si>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</si>
  <si>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</si>
  <si>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</si>
  <si>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</si>
  <si>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</si>
  <si>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</si>
  <si>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</si>
  <si>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</si>
  <si>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</si>
  <si>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</si>
  <si>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</si>
  <si>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Zatezne kamate</t>
  </si>
  <si>
    <t>Naknade građanima i kućanstvima na temelju osiguranja i druge naknade</t>
  </si>
  <si>
    <t>Naknade za rad predstavničkih i izvršnih tijela i upravnih vijeća</t>
  </si>
  <si>
    <t>Ostale naknade građanima i kućanstvima iz proračuna</t>
  </si>
  <si>
    <t>Naknade građanima i kućanstvima u novcu</t>
  </si>
  <si>
    <t xml:space="preserve">Ostali rashodi </t>
  </si>
  <si>
    <t>Kazne,penali i naknade štete</t>
  </si>
  <si>
    <t>Ostale kazne</t>
  </si>
  <si>
    <t>Nematerijalna imovina</t>
  </si>
  <si>
    <t>Ostala prava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</si>
  <si>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</si>
  <si>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</si>
  <si>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</si>
  <si>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</si>
  <si>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</si>
  <si>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</si>
  <si>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Oprema za održavanje i zaštitu</t>
  </si>
  <si>
    <t xml:space="preserve">Instrumenti,uređaji i strojevi </t>
  </si>
  <si>
    <t>Uređaji,strojevi i oprema za ostale namjene</t>
  </si>
  <si>
    <t>Prijevozna sredstva</t>
  </si>
  <si>
    <t>Prijevozna sredstva u  cestovnom prometu</t>
  </si>
  <si>
    <t>Pomoći iz inozemstva(darovnice) i od subjekata unutar općeg proračuna</t>
  </si>
  <si>
    <t>Prijenosi između proračunskih korisnika istog proračuna</t>
  </si>
  <si>
    <t>Tekući prijenosi između proračunskih korisnika istog proračuna</t>
  </si>
  <si>
    <t>Tekući prijenosi između proračunskih korisnika istog proračuna temeljm prijenosa EU sredstava</t>
  </si>
  <si>
    <t>Prihodi od prodaje proizvoda i robe te pruženih usluga i prihodi od donacija te povrati po protestiranim jamstvima</t>
  </si>
  <si>
    <t>Prihodi od pruženih usluga</t>
  </si>
  <si>
    <t>Donacije od pravnih i fizičkih osoba izvan općeg proračuna</t>
  </si>
  <si>
    <t>Tekuće donacije</t>
  </si>
  <si>
    <t>Kazne,upravne mjere i ostali prihodi</t>
  </si>
  <si>
    <t>Ostali prihodi</t>
  </si>
  <si>
    <t>042 Poljoprivreda,šumarstvo,ribarstvo i lov</t>
  </si>
  <si>
    <t xml:space="preserve"> IZVRŠENJE 
01.2022.-12.2022.</t>
  </si>
  <si>
    <t xml:space="preserve"> IZVRŠENJE 
01.2023.-12.2023.</t>
  </si>
  <si>
    <t>Državna ergela Đakovo i Lipik</t>
  </si>
  <si>
    <t>O6055</t>
  </si>
  <si>
    <t>Opći prihodi i primici</t>
  </si>
  <si>
    <t>Sredstva učešća za pomoći</t>
  </si>
  <si>
    <t>Vlastiti prihodi</t>
  </si>
  <si>
    <t>Ostale pomoći</t>
  </si>
  <si>
    <t>Donacije</t>
  </si>
  <si>
    <t>OSTVARENJE/IZVRŠENJE 
01.2022.-12-2022.</t>
  </si>
  <si>
    <t>5 Pomoći</t>
  </si>
  <si>
    <t>52 Ostale pomoći</t>
  </si>
  <si>
    <t>6 Donacije</t>
  </si>
  <si>
    <t>61 Donacije</t>
  </si>
  <si>
    <t>POLJOPRIVREDA,ŠUMARSTVO,RIBARSTVO I LOVSTVO</t>
  </si>
  <si>
    <t>UPRAVLJANJE POLJOPRIVREDOM,RIBARSTVOM I RURALNIM RAZVOJEM</t>
  </si>
  <si>
    <t>A925001</t>
  </si>
  <si>
    <t>Administracija i upravljanje Državne ergele Đakovo i Lipik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</si>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</sst>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1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6" fillId="0" borderId="0" xfId="0" applyFont="1"/>
    <xf numFmtId="3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7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6" fillId="3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/>
    </xf>
    <xf numFmtId="4" fontId="8" fillId="3" borderId="3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 wrapText="1"/>
    </xf>
    <xf numFmtId="4" fontId="4" fillId="3" borderId="3" xfId="0" applyNumberFormat="1" applyFont="1" applyFill="1" applyBorder="1" applyAlignment="1">
      <alignment horizontal="right"/>
    </xf>
    <xf numFmtId="4" fontId="5" fillId="3" borderId="3" xfId="0" quotePrefix="1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5" fillId="3" borderId="3" xfId="0" quotePrefix="1" applyNumberFormat="1" applyFont="1" applyFill="1" applyBorder="1" applyAlignment="1">
      <alignment horizontal="right"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5" fillId="2" borderId="3" xfId="0" applyNumberFormat="1" applyFont="1" applyFill="1" applyBorder="1"/>
    <xf numFmtId="4" fontId="18" fillId="0" borderId="3" xfId="0" applyNumberFormat="1" applyFont="1" applyBorder="1"/>
    <xf numFmtId="4" fontId="19" fillId="0" borderId="3" xfId="0" applyNumberFormat="1" applyFont="1" applyBorder="1"/>
    <xf numFmtId="4" fontId="3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20" fillId="0" borderId="3" xfId="0" applyNumberFormat="1" applyFont="1" applyBorder="1"/>
    <xf numFmtId="4" fontId="1" fillId="0" borderId="3" xfId="0" applyNumberFormat="1" applyFont="1" applyBorder="1"/>
    <xf numFmtId="0" fontId="18" fillId="0" borderId="3" xfId="0" applyFont="1" applyBorder="1"/>
    <xf numFmtId="4" fontId="18" fillId="0" borderId="7" xfId="0" applyNumberFormat="1" applyFont="1" applyBorder="1"/>
    <xf numFmtId="4" fontId="18" fillId="0" borderId="0" xfId="0" applyNumberFormat="1" applyFont="1"/>
    <xf numFmtId="0" fontId="6" fillId="2" borderId="4" xfId="0" applyFont="1" applyFill="1" applyBorder="1" applyAlignment="1">
      <alignment horizontal="left" vertical="center" wrapText="1"/>
    </xf>
    <xf numFmtId="0" fontId="6" fillId="2" borderId="4" xfId="0" quotePrefix="1" applyFont="1" applyFill="1" applyBorder="1" applyAlignment="1">
      <alignment horizontal="left" vertical="center"/>
    </xf>
    <xf numFmtId="0" fontId="8" fillId="2" borderId="4" xfId="0" quotePrefix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6" fillId="2" borderId="8" xfId="0" quotePrefix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4" borderId="3" xfId="0" quotePrefix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8" fillId="0" borderId="4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left" vertical="center"/>
    </xf>
    <xf numFmtId="0" fontId="8" fillId="0" borderId="3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center" vertical="center"/>
    </xf>
    <xf numFmtId="0" fontId="0" fillId="0" borderId="6" xfId="0" applyBorder="1"/>
    <xf numFmtId="0" fontId="8" fillId="4" borderId="1" xfId="0" applyFont="1" applyFill="1" applyBorder="1" applyAlignment="1">
      <alignment horizontal="left" vertical="center" wrapText="1"/>
    </xf>
    <xf numFmtId="0" fontId="6" fillId="4" borderId="2" xfId="0" quotePrefix="1" applyFont="1" applyFill="1" applyBorder="1" applyAlignment="1">
      <alignment horizontal="left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2" xfId="0" quotePrefix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right" wrapText="1"/>
    </xf>
    <xf numFmtId="4" fontId="5" fillId="4" borderId="3" xfId="0" applyNumberFormat="1" applyFont="1" applyFill="1" applyBorder="1" applyAlignment="1">
      <alignment horizontal="right" wrapText="1"/>
    </xf>
    <xf numFmtId="4" fontId="5" fillId="2" borderId="6" xfId="0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vertical="center" wrapText="1"/>
    </xf>
    <xf numFmtId="4" fontId="1" fillId="4" borderId="3" xfId="0" applyNumberFormat="1" applyFont="1" applyFill="1" applyBorder="1"/>
    <xf numFmtId="4" fontId="8" fillId="4" borderId="3" xfId="0" applyNumberFormat="1" applyFont="1" applyFill="1" applyBorder="1" applyAlignment="1">
      <alignment horizontal="right"/>
    </xf>
    <xf numFmtId="4" fontId="21" fillId="4" borderId="3" xfId="0" applyNumberFormat="1" applyFont="1" applyFill="1" applyBorder="1"/>
    <xf numFmtId="2" fontId="5" fillId="2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left" vertical="center"/>
    </xf>
    <xf numFmtId="0" fontId="8" fillId="4" borderId="2" xfId="0" quotePrefix="1" applyFont="1" applyFill="1" applyBorder="1" applyAlignment="1">
      <alignment horizontal="left" vertical="center"/>
    </xf>
    <xf numFmtId="0" fontId="8" fillId="4" borderId="4" xfId="0" quotePrefix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6"/>
  <sheetViews>
    <sheetView topLeftCell="A4" zoomScaleNormal="100" workbookViewId="0">
      <selection activeCell="J26" sqref="J26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25" t="s">
        <v>68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4"/>
    </row>
    <row r="2" spans="2:13" ht="18" customHeight="1" x14ac:dyDescent="0.2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3"/>
    </row>
    <row r="3" spans="2:13" ht="15.75" customHeight="1" x14ac:dyDescent="0.25">
      <c r="B3" s="125" t="s">
        <v>13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23"/>
    </row>
    <row r="4" spans="2:13" ht="18" x14ac:dyDescent="0.2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/>
    </row>
    <row r="5" spans="2:13" ht="18" customHeight="1" x14ac:dyDescent="0.25">
      <c r="B5" s="125" t="s">
        <v>58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22"/>
    </row>
    <row r="6" spans="2:13" ht="18" customHeight="1" x14ac:dyDescent="0.25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22"/>
    </row>
    <row r="7" spans="2:13" ht="18" customHeight="1" x14ac:dyDescent="0.25">
      <c r="B7" s="148" t="s">
        <v>66</v>
      </c>
      <c r="C7" s="148"/>
      <c r="D7" s="148"/>
      <c r="E7" s="148"/>
      <c r="F7" s="148"/>
      <c r="G7" s="45"/>
      <c r="H7" s="46"/>
      <c r="I7" s="46"/>
      <c r="J7" s="46"/>
      <c r="K7" s="47"/>
      <c r="L7" s="47"/>
    </row>
    <row r="8" spans="2:13" ht="25.5" x14ac:dyDescent="0.25">
      <c r="B8" s="133" t="s">
        <v>8</v>
      </c>
      <c r="C8" s="133"/>
      <c r="D8" s="133"/>
      <c r="E8" s="133"/>
      <c r="F8" s="133"/>
      <c r="G8" s="25" t="s">
        <v>79</v>
      </c>
      <c r="H8" s="25" t="s">
        <v>80</v>
      </c>
      <c r="I8" s="25" t="s">
        <v>81</v>
      </c>
      <c r="J8" s="25" t="s">
        <v>83</v>
      </c>
      <c r="K8" s="25" t="s">
        <v>27</v>
      </c>
      <c r="L8" s="25" t="s">
        <v>56</v>
      </c>
    </row>
    <row r="9" spans="2:13" x14ac:dyDescent="0.25">
      <c r="B9" s="143">
        <v>1</v>
      </c>
      <c r="C9" s="143"/>
      <c r="D9" s="143"/>
      <c r="E9" s="143"/>
      <c r="F9" s="144"/>
      <c r="G9" s="30">
        <v>2</v>
      </c>
      <c r="H9" s="29">
        <v>3</v>
      </c>
      <c r="I9" s="29">
        <v>4</v>
      </c>
      <c r="J9" s="29">
        <v>5</v>
      </c>
      <c r="K9" s="29" t="s">
        <v>39</v>
      </c>
      <c r="L9" s="29" t="s">
        <v>40</v>
      </c>
    </row>
    <row r="10" spans="2:13" x14ac:dyDescent="0.25">
      <c r="B10" s="131" t="s">
        <v>29</v>
      </c>
      <c r="C10" s="132"/>
      <c r="D10" s="132"/>
      <c r="E10" s="132"/>
      <c r="F10" s="141"/>
      <c r="G10" s="50">
        <v>1943658.63</v>
      </c>
      <c r="H10" s="56">
        <v>4101489</v>
      </c>
      <c r="I10" s="56">
        <v>3849830</v>
      </c>
      <c r="J10" s="56">
        <v>3758009.6</v>
      </c>
      <c r="K10" s="51">
        <f>J10/G10*100</f>
        <v>193.34720315573114</v>
      </c>
      <c r="L10" s="51">
        <f>J10/I10*100</f>
        <v>97.614949231524506</v>
      </c>
    </row>
    <row r="11" spans="2:13" x14ac:dyDescent="0.25">
      <c r="B11" s="142" t="s">
        <v>28</v>
      </c>
      <c r="C11" s="141"/>
      <c r="D11" s="141"/>
      <c r="E11" s="141"/>
      <c r="F11" s="141"/>
      <c r="G11" s="50"/>
      <c r="H11" s="51"/>
      <c r="I11" s="51"/>
      <c r="J11" s="51"/>
      <c r="K11" s="51"/>
      <c r="L11" s="51"/>
    </row>
    <row r="12" spans="2:13" x14ac:dyDescent="0.25">
      <c r="B12" s="138" t="s">
        <v>0</v>
      </c>
      <c r="C12" s="139"/>
      <c r="D12" s="139"/>
      <c r="E12" s="139"/>
      <c r="F12" s="140"/>
      <c r="G12" s="54">
        <f>G10</f>
        <v>1943658.63</v>
      </c>
      <c r="H12" s="54">
        <f t="shared" ref="H12:L12" si="0">H10</f>
        <v>4101489</v>
      </c>
      <c r="I12" s="54">
        <f t="shared" si="0"/>
        <v>3849830</v>
      </c>
      <c r="J12" s="54">
        <f t="shared" si="0"/>
        <v>3758009.6</v>
      </c>
      <c r="K12" s="54">
        <f t="shared" si="0"/>
        <v>193.34720315573114</v>
      </c>
      <c r="L12" s="54">
        <f t="shared" si="0"/>
        <v>97.614949231524506</v>
      </c>
    </row>
    <row r="13" spans="2:13" x14ac:dyDescent="0.25">
      <c r="B13" s="147" t="s">
        <v>30</v>
      </c>
      <c r="C13" s="132"/>
      <c r="D13" s="132"/>
      <c r="E13" s="132"/>
      <c r="F13" s="132"/>
      <c r="G13" s="53">
        <v>1665196.61</v>
      </c>
      <c r="H13" s="56">
        <v>1925350</v>
      </c>
      <c r="I13" s="56">
        <v>1927169</v>
      </c>
      <c r="J13" s="56">
        <v>1962324.75</v>
      </c>
      <c r="K13" s="57">
        <f>J13/G13*100</f>
        <v>117.84342690921044</v>
      </c>
      <c r="L13" s="57">
        <f>J13/I13*100</f>
        <v>101.82421728452459</v>
      </c>
    </row>
    <row r="14" spans="2:13" x14ac:dyDescent="0.25">
      <c r="B14" s="142" t="s">
        <v>31</v>
      </c>
      <c r="C14" s="141"/>
      <c r="D14" s="141"/>
      <c r="E14" s="141"/>
      <c r="F14" s="141"/>
      <c r="G14" s="50">
        <v>278199.76</v>
      </c>
      <c r="H14" s="56">
        <v>2176139</v>
      </c>
      <c r="I14" s="56">
        <v>1922661</v>
      </c>
      <c r="J14" s="56">
        <v>1866611.34</v>
      </c>
      <c r="K14" s="57">
        <f>J14/G14*100</f>
        <v>670.96080169156153</v>
      </c>
      <c r="L14" s="57">
        <f>J14/I14*100</f>
        <v>97.084787177770821</v>
      </c>
    </row>
    <row r="15" spans="2:13" x14ac:dyDescent="0.25">
      <c r="B15" s="17" t="s">
        <v>1</v>
      </c>
      <c r="C15" s="44"/>
      <c r="D15" s="44"/>
      <c r="E15" s="44"/>
      <c r="F15" s="44"/>
      <c r="G15" s="54">
        <f>G13+G14</f>
        <v>1943396.37</v>
      </c>
      <c r="H15" s="54">
        <f>H13+H14</f>
        <v>4101489</v>
      </c>
      <c r="I15" s="54">
        <f t="shared" ref="I15:J15" si="1">I13+I14</f>
        <v>3849830</v>
      </c>
      <c r="J15" s="54">
        <f t="shared" si="1"/>
        <v>3828936.09</v>
      </c>
      <c r="K15" s="54">
        <f>J15/G15*100</f>
        <v>197.02291046267621</v>
      </c>
      <c r="L15" s="54">
        <f>J15/I15*100</f>
        <v>99.457277074572119</v>
      </c>
    </row>
    <row r="16" spans="2:13" x14ac:dyDescent="0.25">
      <c r="B16" s="146" t="s">
        <v>2</v>
      </c>
      <c r="C16" s="139"/>
      <c r="D16" s="139"/>
      <c r="E16" s="139"/>
      <c r="F16" s="139"/>
      <c r="G16" s="55">
        <f>G12-G15</f>
        <v>262.25999999977648</v>
      </c>
      <c r="H16" s="55">
        <f t="shared" ref="H16:J16" si="2">H12-H15</f>
        <v>0</v>
      </c>
      <c r="I16" s="55">
        <f t="shared" si="2"/>
        <v>0</v>
      </c>
      <c r="J16" s="55">
        <f t="shared" si="2"/>
        <v>-70926.489999999758</v>
      </c>
      <c r="K16" s="55"/>
      <c r="L16" s="55"/>
    </row>
    <row r="17" spans="1:49" ht="18" x14ac:dyDescent="0.25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"/>
    </row>
    <row r="18" spans="1:49" ht="18" customHeight="1" x14ac:dyDescent="0.25">
      <c r="B18" s="130" t="s">
        <v>63</v>
      </c>
      <c r="C18" s="130"/>
      <c r="D18" s="130"/>
      <c r="E18" s="130"/>
      <c r="F18" s="130"/>
      <c r="G18" s="45"/>
      <c r="H18" s="46"/>
      <c r="I18" s="46"/>
      <c r="J18" s="46"/>
      <c r="K18" s="47"/>
      <c r="L18" s="47"/>
      <c r="M18" s="1"/>
    </row>
    <row r="19" spans="1:49" ht="25.5" x14ac:dyDescent="0.25">
      <c r="B19" s="133" t="s">
        <v>8</v>
      </c>
      <c r="C19" s="133"/>
      <c r="D19" s="133"/>
      <c r="E19" s="133"/>
      <c r="F19" s="133"/>
      <c r="G19" s="25" t="s">
        <v>84</v>
      </c>
      <c r="H19" s="2" t="s">
        <v>80</v>
      </c>
      <c r="I19" s="2" t="s">
        <v>81</v>
      </c>
      <c r="J19" s="2" t="s">
        <v>85</v>
      </c>
      <c r="K19" s="2" t="s">
        <v>27</v>
      </c>
      <c r="L19" s="2" t="s">
        <v>56</v>
      </c>
    </row>
    <row r="20" spans="1:49" x14ac:dyDescent="0.25">
      <c r="B20" s="134">
        <v>1</v>
      </c>
      <c r="C20" s="135"/>
      <c r="D20" s="135"/>
      <c r="E20" s="135"/>
      <c r="F20" s="135"/>
      <c r="G20" s="31">
        <v>2</v>
      </c>
      <c r="H20" s="29">
        <v>3</v>
      </c>
      <c r="I20" s="29">
        <v>4</v>
      </c>
      <c r="J20" s="29">
        <v>5</v>
      </c>
      <c r="K20" s="29" t="s">
        <v>39</v>
      </c>
      <c r="L20" s="29" t="s">
        <v>40</v>
      </c>
    </row>
    <row r="21" spans="1:49" ht="15.75" customHeight="1" x14ac:dyDescent="0.25">
      <c r="B21" s="131" t="s">
        <v>32</v>
      </c>
      <c r="C21" s="136"/>
      <c r="D21" s="136"/>
      <c r="E21" s="136"/>
      <c r="F21" s="136"/>
      <c r="G21" s="62">
        <v>0</v>
      </c>
      <c r="H21" s="51">
        <v>0</v>
      </c>
      <c r="I21" s="51">
        <v>0</v>
      </c>
      <c r="J21" s="51">
        <v>0</v>
      </c>
      <c r="K21" s="51"/>
      <c r="L21" s="51"/>
    </row>
    <row r="22" spans="1:49" x14ac:dyDescent="0.25">
      <c r="B22" s="131" t="s">
        <v>33</v>
      </c>
      <c r="C22" s="132"/>
      <c r="D22" s="132"/>
      <c r="E22" s="132"/>
      <c r="F22" s="132"/>
      <c r="G22" s="62">
        <v>0</v>
      </c>
      <c r="H22" s="51">
        <v>0</v>
      </c>
      <c r="I22" s="51">
        <v>0</v>
      </c>
      <c r="J22" s="51">
        <v>0</v>
      </c>
      <c r="K22" s="51"/>
      <c r="L22" s="51"/>
    </row>
    <row r="23" spans="1:49" ht="15" customHeight="1" x14ac:dyDescent="0.25">
      <c r="B23" s="127" t="s">
        <v>57</v>
      </c>
      <c r="C23" s="128"/>
      <c r="D23" s="128"/>
      <c r="E23" s="128"/>
      <c r="F23" s="129"/>
      <c r="G23" s="59"/>
      <c r="H23" s="60"/>
      <c r="I23" s="60"/>
      <c r="J23" s="60"/>
      <c r="K23" s="60"/>
      <c r="L23" s="60"/>
    </row>
    <row r="24" spans="1:49" s="33" customFormat="1" ht="15" customHeight="1" x14ac:dyDescent="0.25">
      <c r="A24"/>
      <c r="B24" s="131" t="s">
        <v>18</v>
      </c>
      <c r="C24" s="132"/>
      <c r="D24" s="132"/>
      <c r="E24" s="132"/>
      <c r="F24" s="132"/>
      <c r="G24" s="53">
        <v>621805.68000000005</v>
      </c>
      <c r="H24" s="51">
        <v>621806</v>
      </c>
      <c r="I24" s="51">
        <v>621806</v>
      </c>
      <c r="J24" s="51">
        <v>605089.09</v>
      </c>
      <c r="K24" s="51"/>
      <c r="L24" s="5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3" customFormat="1" ht="15" customHeight="1" x14ac:dyDescent="0.25">
      <c r="A25"/>
      <c r="B25" s="131" t="s">
        <v>62</v>
      </c>
      <c r="C25" s="132"/>
      <c r="D25" s="132"/>
      <c r="E25" s="132"/>
      <c r="F25" s="132"/>
      <c r="G25" s="53">
        <v>-605089.09</v>
      </c>
      <c r="H25" s="51">
        <v>-621806</v>
      </c>
      <c r="I25" s="51">
        <v>-621806</v>
      </c>
      <c r="J25" s="51">
        <v>-534162.6</v>
      </c>
      <c r="K25" s="51"/>
      <c r="L25" s="5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3" customFormat="1" x14ac:dyDescent="0.25">
      <c r="A26" s="42"/>
      <c r="B26" s="127" t="s">
        <v>64</v>
      </c>
      <c r="C26" s="128"/>
      <c r="D26" s="128"/>
      <c r="E26" s="128"/>
      <c r="F26" s="129"/>
      <c r="G26" s="63">
        <v>0</v>
      </c>
      <c r="H26" s="64">
        <v>0</v>
      </c>
      <c r="I26" s="64">
        <v>0</v>
      </c>
      <c r="J26" s="64">
        <v>0</v>
      </c>
      <c r="K26" s="61"/>
      <c r="L26" s="6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1:49" ht="15.75" x14ac:dyDescent="0.25">
      <c r="B27" s="145" t="s">
        <v>65</v>
      </c>
      <c r="C27" s="145"/>
      <c r="D27" s="145"/>
      <c r="E27" s="145"/>
      <c r="F27" s="145"/>
      <c r="G27" s="65">
        <f>G16</f>
        <v>262.25999999977648</v>
      </c>
      <c r="H27" s="52">
        <v>0</v>
      </c>
      <c r="I27" s="52">
        <v>0</v>
      </c>
      <c r="J27" s="52">
        <f>J16</f>
        <v>-70926.489999999758</v>
      </c>
      <c r="K27" s="58"/>
      <c r="L27" s="58"/>
    </row>
    <row r="29" spans="1:49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49" x14ac:dyDescent="0.25">
      <c r="B30" s="123" t="s">
        <v>71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49" ht="15" customHeight="1" x14ac:dyDescent="0.25">
      <c r="B31" s="123" t="s">
        <v>72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49" ht="15" customHeight="1" x14ac:dyDescent="0.25">
      <c r="B32" s="123" t="s">
        <v>74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2:12" ht="15" customHeight="1" x14ac:dyDescent="0.25">
      <c r="B33" s="123" t="s">
        <v>75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2:12" ht="36.75" customHeight="1" x14ac:dyDescent="0.25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</row>
    <row r="35" spans="2:12" ht="15" customHeight="1" x14ac:dyDescent="0.25">
      <c r="B35" s="137" t="s">
        <v>76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</row>
    <row r="36" spans="2:12" x14ac:dyDescent="0.25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</sheetData>
  <mergeCells count="31">
    <mergeCell ref="B1:L1"/>
    <mergeCell ref="B33:L34"/>
    <mergeCell ref="B35:L36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32:L32"/>
    <mergeCell ref="B2:L2"/>
    <mergeCell ref="B4:L4"/>
    <mergeCell ref="B6:L6"/>
    <mergeCell ref="B17:L17"/>
    <mergeCell ref="B5:L5"/>
    <mergeCell ref="B3:L3"/>
    <mergeCell ref="B26:F26"/>
    <mergeCell ref="B23:F23"/>
    <mergeCell ref="B18:F18"/>
    <mergeCell ref="B24:F24"/>
    <mergeCell ref="B25:F25"/>
    <mergeCell ref="B19:F19"/>
    <mergeCell ref="B20:F20"/>
    <mergeCell ref="B21:F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opLeftCell="A13" zoomScale="90" zoomScaleNormal="90" workbookViewId="0">
      <selection activeCell="I14" sqref="I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1.42578125" customWidth="1"/>
    <col min="4" max="4" width="8.42578125" customWidth="1"/>
    <col min="5" max="5" width="49.42578125" customWidth="1"/>
    <col min="6" max="9" width="25.28515625" customWidth="1"/>
    <col min="10" max="11" width="15.7109375" customWidth="1"/>
  </cols>
  <sheetData>
    <row r="1" spans="1:11" ht="18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x14ac:dyDescent="0.25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8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 customHeight="1" x14ac:dyDescent="0.25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8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5.75" customHeight="1" x14ac:dyDescent="0.25">
      <c r="A6" s="125" t="s">
        <v>41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8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</row>
    <row r="8" spans="1:11" ht="45" customHeight="1" x14ac:dyDescent="0.25">
      <c r="A8" s="152" t="s">
        <v>8</v>
      </c>
      <c r="B8" s="153"/>
      <c r="C8" s="153"/>
      <c r="D8" s="153"/>
      <c r="E8" s="154"/>
      <c r="F8" s="32" t="s">
        <v>79</v>
      </c>
      <c r="G8" s="32" t="s">
        <v>80</v>
      </c>
      <c r="H8" s="32" t="s">
        <v>81</v>
      </c>
      <c r="I8" s="32" t="s">
        <v>82</v>
      </c>
      <c r="J8" s="32" t="s">
        <v>27</v>
      </c>
      <c r="K8" s="32" t="s">
        <v>56</v>
      </c>
    </row>
    <row r="9" spans="1:11" x14ac:dyDescent="0.25">
      <c r="A9" s="149">
        <v>1</v>
      </c>
      <c r="B9" s="150"/>
      <c r="C9" s="150"/>
      <c r="D9" s="150"/>
      <c r="E9" s="151"/>
      <c r="F9" s="34">
        <v>2</v>
      </c>
      <c r="G9" s="34">
        <v>3</v>
      </c>
      <c r="H9" s="34">
        <v>4</v>
      </c>
      <c r="I9" s="34">
        <v>5</v>
      </c>
      <c r="J9" s="34" t="s">
        <v>39</v>
      </c>
      <c r="K9" s="34" t="s">
        <v>40</v>
      </c>
    </row>
    <row r="10" spans="1:11" x14ac:dyDescent="0.25">
      <c r="A10" s="7"/>
      <c r="B10" s="7"/>
      <c r="C10" s="7"/>
      <c r="D10" s="7"/>
      <c r="E10" s="7" t="s">
        <v>55</v>
      </c>
      <c r="F10" s="66"/>
      <c r="G10" s="66"/>
      <c r="H10" s="66"/>
      <c r="I10" s="69"/>
      <c r="J10" s="69"/>
      <c r="K10" s="69"/>
    </row>
    <row r="11" spans="1:11" x14ac:dyDescent="0.25">
      <c r="A11" s="7">
        <v>6</v>
      </c>
      <c r="B11" s="7"/>
      <c r="C11" s="7"/>
      <c r="D11" s="7"/>
      <c r="E11" s="7" t="s">
        <v>3</v>
      </c>
      <c r="F11" s="68">
        <f>F12+F16+F21+F25</f>
        <v>1926679.9100000001</v>
      </c>
      <c r="G11" s="68">
        <f>G12+G16+G21</f>
        <v>4101489</v>
      </c>
      <c r="H11" s="68">
        <f>H12+H16+H21</f>
        <v>3849830</v>
      </c>
      <c r="I11" s="68">
        <f>I12+I16+I21</f>
        <v>3758009.6</v>
      </c>
      <c r="J11" s="69">
        <f>I11/F11*100</f>
        <v>195.05106066113493</v>
      </c>
      <c r="K11" s="69">
        <f>I11/H11*100</f>
        <v>97.614949231524506</v>
      </c>
    </row>
    <row r="12" spans="1:11" ht="25.5" x14ac:dyDescent="0.25">
      <c r="A12" s="7"/>
      <c r="B12" s="7">
        <v>63</v>
      </c>
      <c r="C12" s="7"/>
      <c r="D12" s="7"/>
      <c r="E12" s="11" t="s">
        <v>139</v>
      </c>
      <c r="F12" s="68">
        <f>F13</f>
        <v>169089.24</v>
      </c>
      <c r="G12" s="68">
        <v>137615</v>
      </c>
      <c r="H12" s="68">
        <v>137615</v>
      </c>
      <c r="I12" s="68">
        <f>I13</f>
        <v>174319.49000000002</v>
      </c>
      <c r="J12" s="69">
        <f t="shared" ref="J12:J23" si="0">I12/F12*100</f>
        <v>103.09318913492072</v>
      </c>
      <c r="K12" s="69">
        <f t="shared" ref="K12:K22" si="1">I12/H12*100</f>
        <v>126.67186716564329</v>
      </c>
    </row>
    <row r="13" spans="1:11" ht="25.5" customHeight="1" x14ac:dyDescent="0.25">
      <c r="A13" s="7"/>
      <c r="B13" s="7"/>
      <c r="C13" s="7">
        <v>639</v>
      </c>
      <c r="D13" s="7"/>
      <c r="E13" s="11" t="s">
        <v>140</v>
      </c>
      <c r="F13" s="68">
        <f>F14+F15</f>
        <v>169089.24</v>
      </c>
      <c r="G13" s="71"/>
      <c r="H13" s="71"/>
      <c r="I13" s="68">
        <f>I14+I15</f>
        <v>174319.49000000002</v>
      </c>
      <c r="J13" s="69">
        <f t="shared" si="0"/>
        <v>103.09318913492072</v>
      </c>
      <c r="K13" s="69"/>
    </row>
    <row r="14" spans="1:11" ht="30.75" customHeight="1" x14ac:dyDescent="0.25">
      <c r="A14" s="7"/>
      <c r="B14" s="7"/>
      <c r="C14" s="7"/>
      <c r="D14" s="11">
        <v>6391</v>
      </c>
      <c r="E14" s="11" t="s">
        <v>141</v>
      </c>
      <c r="F14" s="71">
        <v>17049.75</v>
      </c>
      <c r="G14" s="71"/>
      <c r="H14" s="71"/>
      <c r="I14" s="71">
        <v>13335.92</v>
      </c>
      <c r="J14" s="69">
        <f t="shared" si="0"/>
        <v>78.217686476341299</v>
      </c>
      <c r="K14" s="69"/>
    </row>
    <row r="15" spans="1:11" ht="25.5" x14ac:dyDescent="0.25">
      <c r="A15" s="7"/>
      <c r="B15" s="7"/>
      <c r="C15" s="7"/>
      <c r="D15" s="11">
        <v>6393</v>
      </c>
      <c r="E15" s="11" t="s">
        <v>142</v>
      </c>
      <c r="F15" s="71">
        <v>152039.49</v>
      </c>
      <c r="G15" s="71"/>
      <c r="H15" s="71"/>
      <c r="I15" s="71">
        <v>160983.57</v>
      </c>
      <c r="J15" s="69">
        <f t="shared" si="0"/>
        <v>105.88273480791077</v>
      </c>
      <c r="K15" s="69"/>
    </row>
    <row r="16" spans="1:11" ht="43.5" customHeight="1" x14ac:dyDescent="0.25">
      <c r="A16" s="7"/>
      <c r="B16" s="7">
        <v>66</v>
      </c>
      <c r="C16" s="7"/>
      <c r="D16" s="11"/>
      <c r="E16" s="11" t="s">
        <v>143</v>
      </c>
      <c r="F16" s="68">
        <f>F17+F19</f>
        <v>487276.13</v>
      </c>
      <c r="G16" s="68">
        <v>513381</v>
      </c>
      <c r="H16" s="68">
        <v>513381</v>
      </c>
      <c r="I16" s="68">
        <f>I17+I19</f>
        <v>400163.16</v>
      </c>
      <c r="J16" s="69">
        <f t="shared" si="0"/>
        <v>82.122463088844512</v>
      </c>
      <c r="K16" s="69">
        <f t="shared" si="1"/>
        <v>77.946624436821764</v>
      </c>
    </row>
    <row r="17" spans="1:11" ht="27" customHeight="1" x14ac:dyDescent="0.25">
      <c r="A17" s="7"/>
      <c r="B17" s="7"/>
      <c r="C17" s="7">
        <v>661</v>
      </c>
      <c r="D17" s="11"/>
      <c r="E17" s="11" t="s">
        <v>34</v>
      </c>
      <c r="F17" s="68">
        <f>F18</f>
        <v>487013.87</v>
      </c>
      <c r="G17" s="71"/>
      <c r="H17" s="71"/>
      <c r="I17" s="68">
        <f>I18</f>
        <v>399500.66</v>
      </c>
      <c r="J17" s="69">
        <f t="shared" si="0"/>
        <v>82.030653459623224</v>
      </c>
      <c r="K17" s="69"/>
    </row>
    <row r="18" spans="1:11" x14ac:dyDescent="0.25">
      <c r="A18" s="7"/>
      <c r="B18" s="7"/>
      <c r="C18" s="7"/>
      <c r="D18" s="11">
        <v>6615</v>
      </c>
      <c r="E18" s="11" t="s">
        <v>144</v>
      </c>
      <c r="F18" s="71">
        <v>487013.87</v>
      </c>
      <c r="G18" s="71"/>
      <c r="H18" s="71"/>
      <c r="I18" s="71">
        <v>399500.66</v>
      </c>
      <c r="J18" s="69">
        <f t="shared" si="0"/>
        <v>82.030653459623224</v>
      </c>
      <c r="K18" s="69"/>
    </row>
    <row r="19" spans="1:11" ht="32.25" customHeight="1" x14ac:dyDescent="0.25">
      <c r="A19" s="7"/>
      <c r="B19" s="7"/>
      <c r="C19" s="7">
        <v>663</v>
      </c>
      <c r="D19" s="11"/>
      <c r="E19" s="11" t="s">
        <v>145</v>
      </c>
      <c r="F19" s="68">
        <f>F20</f>
        <v>262.26</v>
      </c>
      <c r="G19" s="71"/>
      <c r="H19" s="71"/>
      <c r="I19" s="68">
        <f>I20</f>
        <v>662.5</v>
      </c>
      <c r="J19" s="69">
        <f t="shared" si="0"/>
        <v>252.61191184320904</v>
      </c>
      <c r="K19" s="69"/>
    </row>
    <row r="20" spans="1:11" x14ac:dyDescent="0.25">
      <c r="A20" s="7"/>
      <c r="B20" s="7"/>
      <c r="C20" s="7"/>
      <c r="D20" s="11">
        <v>6631</v>
      </c>
      <c r="E20" s="11" t="s">
        <v>146</v>
      </c>
      <c r="F20" s="71">
        <v>262.26</v>
      </c>
      <c r="G20" s="68"/>
      <c r="H20" s="68"/>
      <c r="I20" s="71">
        <v>662.5</v>
      </c>
      <c r="J20" s="69">
        <f t="shared" si="0"/>
        <v>252.61191184320904</v>
      </c>
      <c r="K20" s="69"/>
    </row>
    <row r="21" spans="1:11" x14ac:dyDescent="0.25">
      <c r="A21" s="7"/>
      <c r="B21" s="7">
        <v>67</v>
      </c>
      <c r="C21" s="11"/>
      <c r="D21" s="11"/>
      <c r="E21" s="11" t="s">
        <v>77</v>
      </c>
      <c r="F21" s="72">
        <f>F22</f>
        <v>1269930.33</v>
      </c>
      <c r="G21" s="72">
        <f>G22</f>
        <v>3450493</v>
      </c>
      <c r="H21" s="72">
        <f>H22</f>
        <v>3198834</v>
      </c>
      <c r="I21" s="70">
        <f>I22</f>
        <v>3183526.95</v>
      </c>
      <c r="J21" s="69">
        <f t="shared" si="0"/>
        <v>250.68516553975053</v>
      </c>
      <c r="K21" s="69">
        <f t="shared" si="1"/>
        <v>99.521480326894121</v>
      </c>
    </row>
    <row r="22" spans="1:11" x14ac:dyDescent="0.25">
      <c r="A22" s="8"/>
      <c r="B22" s="16"/>
      <c r="C22" s="16">
        <v>671</v>
      </c>
      <c r="D22" s="8"/>
      <c r="E22" s="8" t="s">
        <v>77</v>
      </c>
      <c r="F22" s="72">
        <f>F23</f>
        <v>1269930.33</v>
      </c>
      <c r="G22" s="72">
        <v>3450493</v>
      </c>
      <c r="H22" s="72">
        <v>3198834</v>
      </c>
      <c r="I22" s="70">
        <f>I23+I24</f>
        <v>3183526.95</v>
      </c>
      <c r="J22" s="69">
        <f t="shared" si="0"/>
        <v>250.68516553975053</v>
      </c>
      <c r="K22" s="69">
        <f t="shared" si="1"/>
        <v>99.521480326894121</v>
      </c>
    </row>
    <row r="23" spans="1:11" x14ac:dyDescent="0.25">
      <c r="A23" s="8"/>
      <c r="B23" s="16"/>
      <c r="C23" s="8"/>
      <c r="D23" s="8">
        <v>6711</v>
      </c>
      <c r="E23" s="8" t="s">
        <v>78</v>
      </c>
      <c r="F23" s="66">
        <v>1269930.33</v>
      </c>
      <c r="G23" s="66"/>
      <c r="H23" s="66"/>
      <c r="I23" s="69">
        <v>1379801.02</v>
      </c>
      <c r="J23" s="69">
        <f t="shared" si="0"/>
        <v>108.65171005089704</v>
      </c>
      <c r="K23" s="69"/>
    </row>
    <row r="24" spans="1:11" x14ac:dyDescent="0.25">
      <c r="A24" s="8"/>
      <c r="B24" s="16"/>
      <c r="C24" s="8"/>
      <c r="D24" s="8">
        <v>6712</v>
      </c>
      <c r="E24" s="8" t="s">
        <v>78</v>
      </c>
      <c r="F24" s="66"/>
      <c r="G24" s="66"/>
      <c r="H24" s="66"/>
      <c r="I24" s="69">
        <v>1803725.93</v>
      </c>
      <c r="J24" s="70"/>
      <c r="K24" s="69"/>
    </row>
    <row r="25" spans="1:11" x14ac:dyDescent="0.25">
      <c r="A25" s="8"/>
      <c r="B25" s="16">
        <v>68</v>
      </c>
      <c r="C25" s="8"/>
      <c r="D25" s="8"/>
      <c r="E25" s="8" t="s">
        <v>147</v>
      </c>
      <c r="F25" s="72">
        <f>F26</f>
        <v>384.21</v>
      </c>
      <c r="G25" s="66"/>
      <c r="H25" s="66"/>
      <c r="I25" s="69"/>
      <c r="J25" s="70"/>
      <c r="K25" s="69"/>
    </row>
    <row r="26" spans="1:11" x14ac:dyDescent="0.25">
      <c r="A26" s="8"/>
      <c r="B26" s="8"/>
      <c r="C26" s="16">
        <v>683</v>
      </c>
      <c r="D26" s="8"/>
      <c r="E26" s="8" t="s">
        <v>148</v>
      </c>
      <c r="F26" s="72">
        <f>F27</f>
        <v>384.21</v>
      </c>
      <c r="G26" s="66"/>
      <c r="H26" s="66"/>
      <c r="I26" s="69"/>
      <c r="J26" s="70"/>
      <c r="K26" s="69"/>
    </row>
    <row r="27" spans="1:11" x14ac:dyDescent="0.25">
      <c r="A27" s="8"/>
      <c r="B27" s="8"/>
      <c r="C27" s="9"/>
      <c r="D27" s="8">
        <v>6831</v>
      </c>
      <c r="E27" s="8" t="s">
        <v>148</v>
      </c>
      <c r="F27" s="66">
        <v>384.21</v>
      </c>
      <c r="G27" s="66"/>
      <c r="H27" s="66"/>
      <c r="I27" s="69"/>
      <c r="J27" s="69"/>
      <c r="K27" s="69"/>
    </row>
    <row r="28" spans="1:11" ht="18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 ht="36.75" customHeight="1" x14ac:dyDescent="0.25">
      <c r="A29" s="152" t="s">
        <v>8</v>
      </c>
      <c r="B29" s="153"/>
      <c r="C29" s="153"/>
      <c r="D29" s="153"/>
      <c r="E29" s="154"/>
      <c r="F29" s="32" t="s">
        <v>79</v>
      </c>
      <c r="G29" s="32" t="s">
        <v>80</v>
      </c>
      <c r="H29" s="32" t="s">
        <v>81</v>
      </c>
      <c r="I29" s="32" t="s">
        <v>82</v>
      </c>
      <c r="J29" s="32" t="s">
        <v>27</v>
      </c>
      <c r="K29" s="32" t="s">
        <v>56</v>
      </c>
    </row>
    <row r="30" spans="1:11" x14ac:dyDescent="0.25">
      <c r="A30" s="149">
        <v>1</v>
      </c>
      <c r="B30" s="150"/>
      <c r="C30" s="150"/>
      <c r="D30" s="150"/>
      <c r="E30" s="151"/>
      <c r="F30" s="34">
        <v>2</v>
      </c>
      <c r="G30" s="34">
        <v>3</v>
      </c>
      <c r="H30" s="34">
        <v>4</v>
      </c>
      <c r="I30" s="34">
        <v>5</v>
      </c>
      <c r="J30" s="34" t="s">
        <v>39</v>
      </c>
      <c r="K30" s="34" t="s">
        <v>40</v>
      </c>
    </row>
    <row r="31" spans="1:11" x14ac:dyDescent="0.25">
      <c r="A31" s="7"/>
      <c r="B31" s="7"/>
      <c r="C31" s="7"/>
      <c r="D31" s="7"/>
      <c r="E31" s="7" t="s">
        <v>54</v>
      </c>
      <c r="F31" s="72">
        <f>F32+F83</f>
        <v>1943396.37</v>
      </c>
      <c r="G31" s="72">
        <f>G32+G83</f>
        <v>4101489</v>
      </c>
      <c r="H31" s="72">
        <f>H32+H83</f>
        <v>3849830</v>
      </c>
      <c r="I31" s="70">
        <f>I32+I83</f>
        <v>3828936.09</v>
      </c>
      <c r="J31" s="69">
        <f>I31/F31*100</f>
        <v>197.02291046267621</v>
      </c>
      <c r="K31" s="69">
        <f>I31/H31*100</f>
        <v>99.457277074572119</v>
      </c>
    </row>
    <row r="32" spans="1:11" x14ac:dyDescent="0.25">
      <c r="A32" s="7">
        <v>3</v>
      </c>
      <c r="B32" s="7"/>
      <c r="C32" s="7"/>
      <c r="D32" s="7"/>
      <c r="E32" s="7" t="s">
        <v>4</v>
      </c>
      <c r="F32" s="72">
        <f>F33+F41+F73+F76</f>
        <v>1665196.61</v>
      </c>
      <c r="G32" s="72">
        <f>G33+G41+G73+G76+G79</f>
        <v>1925350</v>
      </c>
      <c r="H32" s="72">
        <f>H33+H41+H73+H76+H79</f>
        <v>1927169</v>
      </c>
      <c r="I32" s="70">
        <f>I33+I41+I73+I76+I79</f>
        <v>1962324.7499999998</v>
      </c>
      <c r="J32" s="69">
        <f t="shared" ref="J32:J95" si="2">I32/F32*100</f>
        <v>117.84342690921041</v>
      </c>
      <c r="K32" s="69">
        <f t="shared" ref="K32:K87" si="3">I32/H32*100</f>
        <v>101.82421728452459</v>
      </c>
    </row>
    <row r="33" spans="1:11" x14ac:dyDescent="0.25">
      <c r="A33" s="7"/>
      <c r="B33" s="11">
        <v>31</v>
      </c>
      <c r="C33" s="11"/>
      <c r="D33" s="11"/>
      <c r="E33" s="11" t="s">
        <v>5</v>
      </c>
      <c r="F33" s="72">
        <f>F34+F37+F39</f>
        <v>782563.62000000011</v>
      </c>
      <c r="G33" s="66">
        <v>932377</v>
      </c>
      <c r="H33" s="66">
        <v>936901</v>
      </c>
      <c r="I33" s="70">
        <f>I34+I37+I39</f>
        <v>936900.09</v>
      </c>
      <c r="J33" s="69">
        <f t="shared" si="2"/>
        <v>119.72190708277492</v>
      </c>
      <c r="K33" s="69">
        <f t="shared" si="3"/>
        <v>99.999902871274543</v>
      </c>
    </row>
    <row r="34" spans="1:11" x14ac:dyDescent="0.25">
      <c r="A34" s="8"/>
      <c r="B34" s="8"/>
      <c r="C34" s="8">
        <v>311</v>
      </c>
      <c r="D34" s="8"/>
      <c r="E34" s="8" t="s">
        <v>35</v>
      </c>
      <c r="F34" s="72">
        <f>F35+F36</f>
        <v>638257.41</v>
      </c>
      <c r="G34" s="66"/>
      <c r="H34" s="66"/>
      <c r="I34" s="70">
        <f>I35+I36</f>
        <v>766438.83</v>
      </c>
      <c r="J34" s="69">
        <f t="shared" si="2"/>
        <v>120.08302888328393</v>
      </c>
      <c r="K34" s="69"/>
    </row>
    <row r="35" spans="1:11" x14ac:dyDescent="0.25">
      <c r="A35" s="8"/>
      <c r="B35" s="8"/>
      <c r="C35" s="8"/>
      <c r="D35" s="8">
        <v>3111</v>
      </c>
      <c r="E35" s="8" t="s">
        <v>36</v>
      </c>
      <c r="F35" s="66">
        <v>611712.85</v>
      </c>
      <c r="G35" s="66"/>
      <c r="H35" s="66"/>
      <c r="I35" s="69">
        <v>735145.14</v>
      </c>
      <c r="J35" s="69">
        <f t="shared" si="2"/>
        <v>120.17814240783073</v>
      </c>
      <c r="K35" s="69"/>
    </row>
    <row r="36" spans="1:11" x14ac:dyDescent="0.25">
      <c r="A36" s="8"/>
      <c r="B36" s="8"/>
      <c r="C36" s="8"/>
      <c r="D36" s="8">
        <v>3113</v>
      </c>
      <c r="E36" s="8" t="s">
        <v>86</v>
      </c>
      <c r="F36" s="66">
        <v>26544.560000000001</v>
      </c>
      <c r="G36" s="66"/>
      <c r="H36" s="66"/>
      <c r="I36" s="69">
        <v>31293.69</v>
      </c>
      <c r="J36" s="69">
        <f t="shared" si="2"/>
        <v>117.8911611267996</v>
      </c>
      <c r="K36" s="69"/>
    </row>
    <row r="37" spans="1:11" x14ac:dyDescent="0.25">
      <c r="A37" s="8"/>
      <c r="B37" s="8"/>
      <c r="C37" s="8">
        <v>312</v>
      </c>
      <c r="D37" s="8"/>
      <c r="E37" s="8" t="s">
        <v>87</v>
      </c>
      <c r="F37" s="72">
        <f>F38</f>
        <v>38388.79</v>
      </c>
      <c r="G37" s="66"/>
      <c r="H37" s="66"/>
      <c r="I37" s="70">
        <f>I38</f>
        <v>43706.13</v>
      </c>
      <c r="J37" s="69">
        <f t="shared" si="2"/>
        <v>113.85128314802316</v>
      </c>
      <c r="K37" s="69"/>
    </row>
    <row r="38" spans="1:11" x14ac:dyDescent="0.25">
      <c r="A38" s="8"/>
      <c r="B38" s="8"/>
      <c r="C38" s="8"/>
      <c r="D38" s="8">
        <v>3121</v>
      </c>
      <c r="E38" s="8" t="s">
        <v>87</v>
      </c>
      <c r="F38" s="66">
        <v>38388.79</v>
      </c>
      <c r="G38" s="66"/>
      <c r="H38" s="66"/>
      <c r="I38" s="69">
        <v>43706.13</v>
      </c>
      <c r="J38" s="69">
        <f t="shared" si="2"/>
        <v>113.85128314802316</v>
      </c>
      <c r="K38" s="69"/>
    </row>
    <row r="39" spans="1:11" x14ac:dyDescent="0.25">
      <c r="A39" s="8"/>
      <c r="B39" s="8"/>
      <c r="C39" s="8">
        <v>313</v>
      </c>
      <c r="D39" s="8"/>
      <c r="E39" s="8" t="s">
        <v>88</v>
      </c>
      <c r="F39" s="72">
        <f>F40</f>
        <v>105917.42</v>
      </c>
      <c r="G39" s="66"/>
      <c r="H39" s="66"/>
      <c r="I39" s="70">
        <f>I40</f>
        <v>126755.13</v>
      </c>
      <c r="J39" s="69">
        <f t="shared" si="2"/>
        <v>119.67354378533767</v>
      </c>
      <c r="K39" s="69"/>
    </row>
    <row r="40" spans="1:11" x14ac:dyDescent="0.25">
      <c r="A40" s="8"/>
      <c r="B40" s="8"/>
      <c r="C40" s="8"/>
      <c r="D40" s="8">
        <v>3132</v>
      </c>
      <c r="E40" s="8" t="s">
        <v>89</v>
      </c>
      <c r="F40" s="66">
        <v>105917.42</v>
      </c>
      <c r="G40" s="66"/>
      <c r="H40" s="66"/>
      <c r="I40" s="69">
        <v>126755.13</v>
      </c>
      <c r="J40" s="69">
        <f t="shared" si="2"/>
        <v>119.67354378533767</v>
      </c>
      <c r="K40" s="69"/>
    </row>
    <row r="41" spans="1:11" x14ac:dyDescent="0.25">
      <c r="A41" s="8"/>
      <c r="B41" s="8">
        <v>32</v>
      </c>
      <c r="C41" s="9"/>
      <c r="D41" s="9"/>
      <c r="E41" s="8" t="s">
        <v>14</v>
      </c>
      <c r="F41" s="72">
        <f>F42+F46+F53+F63+F65</f>
        <v>881507.59</v>
      </c>
      <c r="G41" s="66">
        <v>986296</v>
      </c>
      <c r="H41" s="66">
        <v>983591</v>
      </c>
      <c r="I41" s="70">
        <f>I42+I46+I53+I63+I65</f>
        <v>1021922.0099999999</v>
      </c>
      <c r="J41" s="69">
        <f t="shared" si="2"/>
        <v>115.92889517831604</v>
      </c>
      <c r="K41" s="69">
        <f t="shared" si="3"/>
        <v>103.89704765497041</v>
      </c>
    </row>
    <row r="42" spans="1:11" x14ac:dyDescent="0.25">
      <c r="A42" s="8"/>
      <c r="B42" s="8"/>
      <c r="C42" s="8">
        <v>321</v>
      </c>
      <c r="D42" s="8"/>
      <c r="E42" s="8" t="s">
        <v>37</v>
      </c>
      <c r="F42" s="72">
        <f>F43+F44+F45</f>
        <v>48821.85</v>
      </c>
      <c r="G42" s="66"/>
      <c r="H42" s="66"/>
      <c r="I42" s="70">
        <f>I43+I44+I45</f>
        <v>57253.100000000006</v>
      </c>
      <c r="J42" s="69">
        <f t="shared" si="2"/>
        <v>117.26941932761665</v>
      </c>
      <c r="K42" s="69"/>
    </row>
    <row r="43" spans="1:11" x14ac:dyDescent="0.25">
      <c r="A43" s="8"/>
      <c r="B43" s="16"/>
      <c r="C43" s="8"/>
      <c r="D43" s="8">
        <v>3211</v>
      </c>
      <c r="E43" s="21" t="s">
        <v>38</v>
      </c>
      <c r="F43" s="66">
        <v>7002.17</v>
      </c>
      <c r="G43" s="66"/>
      <c r="H43" s="66"/>
      <c r="I43" s="69">
        <v>11836.15</v>
      </c>
      <c r="J43" s="69">
        <f t="shared" si="2"/>
        <v>169.03545615145021</v>
      </c>
      <c r="K43" s="69"/>
    </row>
    <row r="44" spans="1:11" x14ac:dyDescent="0.25">
      <c r="A44" s="8"/>
      <c r="B44" s="16"/>
      <c r="C44" s="9"/>
      <c r="D44" s="8">
        <v>3212</v>
      </c>
      <c r="E44" s="8" t="s">
        <v>90</v>
      </c>
      <c r="F44" s="66">
        <v>38266.379999999997</v>
      </c>
      <c r="G44" s="66"/>
      <c r="H44" s="66"/>
      <c r="I44" s="69">
        <v>41687.440000000002</v>
      </c>
      <c r="J44" s="69">
        <f t="shared" si="2"/>
        <v>108.94011923782705</v>
      </c>
      <c r="K44" s="69"/>
    </row>
    <row r="45" spans="1:11" x14ac:dyDescent="0.25">
      <c r="A45" s="8"/>
      <c r="B45" s="16"/>
      <c r="C45" s="9"/>
      <c r="D45" s="8">
        <v>3213</v>
      </c>
      <c r="E45" s="8" t="s">
        <v>91</v>
      </c>
      <c r="F45" s="66">
        <v>3553.3</v>
      </c>
      <c r="G45" s="66"/>
      <c r="H45" s="66"/>
      <c r="I45" s="69">
        <v>3729.51</v>
      </c>
      <c r="J45" s="69">
        <f t="shared" si="2"/>
        <v>104.95905214870685</v>
      </c>
      <c r="K45" s="69"/>
    </row>
    <row r="46" spans="1:11" x14ac:dyDescent="0.25">
      <c r="A46" s="8"/>
      <c r="B46" s="16"/>
      <c r="C46" s="8">
        <v>322</v>
      </c>
      <c r="D46" s="8"/>
      <c r="E46" s="8" t="s">
        <v>92</v>
      </c>
      <c r="F46" s="72">
        <f>F47+F48+F49+F50+F51+F52</f>
        <v>405732.26</v>
      </c>
      <c r="G46" s="66"/>
      <c r="H46" s="66"/>
      <c r="I46" s="70">
        <f>I47+I48+I49+I50+I51+I52</f>
        <v>418651.30999999988</v>
      </c>
      <c r="J46" s="69">
        <f t="shared" si="2"/>
        <v>103.18413182131485</v>
      </c>
      <c r="K46" s="69"/>
    </row>
    <row r="47" spans="1:11" x14ac:dyDescent="0.25">
      <c r="A47" s="8"/>
      <c r="B47" s="16"/>
      <c r="C47" s="9"/>
      <c r="D47" s="8">
        <v>3221</v>
      </c>
      <c r="E47" s="8" t="s">
        <v>93</v>
      </c>
      <c r="F47" s="66">
        <v>11856.93</v>
      </c>
      <c r="G47" s="66"/>
      <c r="H47" s="66"/>
      <c r="I47" s="69">
        <v>20173.66</v>
      </c>
      <c r="J47" s="69">
        <f t="shared" si="2"/>
        <v>170.14235556758791</v>
      </c>
      <c r="K47" s="69"/>
    </row>
    <row r="48" spans="1:11" x14ac:dyDescent="0.25">
      <c r="A48" s="8"/>
      <c r="B48" s="16"/>
      <c r="C48" s="9"/>
      <c r="D48" s="8">
        <v>3222</v>
      </c>
      <c r="E48" s="8" t="s">
        <v>94</v>
      </c>
      <c r="F48" s="66">
        <v>251240.56</v>
      </c>
      <c r="G48" s="66"/>
      <c r="H48" s="66"/>
      <c r="I48" s="69">
        <v>255312.61</v>
      </c>
      <c r="J48" s="69">
        <f t="shared" si="2"/>
        <v>101.62077731398146</v>
      </c>
      <c r="K48" s="69"/>
    </row>
    <row r="49" spans="1:11" x14ac:dyDescent="0.25">
      <c r="A49" s="8"/>
      <c r="B49" s="16"/>
      <c r="C49" s="9"/>
      <c r="D49" s="8">
        <v>3223</v>
      </c>
      <c r="E49" s="8" t="s">
        <v>95</v>
      </c>
      <c r="F49" s="66">
        <v>81570.52</v>
      </c>
      <c r="G49" s="66"/>
      <c r="H49" s="66"/>
      <c r="I49" s="69">
        <v>63481.86</v>
      </c>
      <c r="J49" s="69">
        <f t="shared" si="2"/>
        <v>77.8245130716342</v>
      </c>
      <c r="K49" s="69"/>
    </row>
    <row r="50" spans="1:11" x14ac:dyDescent="0.25">
      <c r="A50" s="8"/>
      <c r="B50" s="16"/>
      <c r="C50" s="9"/>
      <c r="D50" s="8">
        <v>3224</v>
      </c>
      <c r="E50" s="8" t="s">
        <v>96</v>
      </c>
      <c r="F50" s="66">
        <v>36942.050000000003</v>
      </c>
      <c r="G50" s="66"/>
      <c r="H50" s="66"/>
      <c r="I50" s="69">
        <v>44166.54</v>
      </c>
      <c r="J50" s="69">
        <f t="shared" si="2"/>
        <v>119.55627800839422</v>
      </c>
      <c r="K50" s="69"/>
    </row>
    <row r="51" spans="1:11" x14ac:dyDescent="0.25">
      <c r="A51" s="8"/>
      <c r="B51" s="16"/>
      <c r="C51" s="9"/>
      <c r="D51" s="8">
        <v>3225</v>
      </c>
      <c r="E51" s="8" t="s">
        <v>97</v>
      </c>
      <c r="F51" s="66">
        <v>4946.2299999999996</v>
      </c>
      <c r="G51" s="66"/>
      <c r="H51" s="66"/>
      <c r="I51" s="69">
        <v>10978.6</v>
      </c>
      <c r="J51" s="69">
        <f t="shared" si="2"/>
        <v>221.95894651077691</v>
      </c>
      <c r="K51" s="69"/>
    </row>
    <row r="52" spans="1:11" x14ac:dyDescent="0.25">
      <c r="A52" s="8"/>
      <c r="B52" s="16"/>
      <c r="C52" s="9"/>
      <c r="D52" s="8">
        <v>3227</v>
      </c>
      <c r="E52" s="8" t="s">
        <v>98</v>
      </c>
      <c r="F52" s="66">
        <v>19175.97</v>
      </c>
      <c r="G52" s="66"/>
      <c r="H52" s="66"/>
      <c r="I52" s="69">
        <v>24538.04</v>
      </c>
      <c r="J52" s="69">
        <f t="shared" si="2"/>
        <v>127.96244466381621</v>
      </c>
      <c r="K52" s="69"/>
    </row>
    <row r="53" spans="1:11" x14ac:dyDescent="0.25">
      <c r="A53" s="8"/>
      <c r="B53" s="16"/>
      <c r="C53" s="8">
        <v>323</v>
      </c>
      <c r="D53" s="8"/>
      <c r="E53" s="8" t="s">
        <v>99</v>
      </c>
      <c r="F53" s="72">
        <f>F54+F55+F56+F57+F58+F59+F60+F61+F62</f>
        <v>351436.75</v>
      </c>
      <c r="G53" s="66"/>
      <c r="H53" s="66"/>
      <c r="I53" s="70">
        <f>I54+I55+I56+I57+I58+I59+I60+I61+I62</f>
        <v>461422.61</v>
      </c>
      <c r="J53" s="69">
        <f t="shared" si="2"/>
        <v>131.29606109776512</v>
      </c>
      <c r="K53" s="69"/>
    </row>
    <row r="54" spans="1:11" x14ac:dyDescent="0.25">
      <c r="A54" s="8"/>
      <c r="B54" s="16"/>
      <c r="C54" s="8"/>
      <c r="D54" s="8">
        <v>3231</v>
      </c>
      <c r="E54" s="8" t="s">
        <v>100</v>
      </c>
      <c r="F54" s="66">
        <v>12779.32</v>
      </c>
      <c r="G54" s="66"/>
      <c r="H54" s="66"/>
      <c r="I54" s="69">
        <v>14844.95</v>
      </c>
      <c r="J54" s="69">
        <f t="shared" si="2"/>
        <v>116.16384909369199</v>
      </c>
      <c r="K54" s="69"/>
    </row>
    <row r="55" spans="1:11" x14ac:dyDescent="0.25">
      <c r="A55" s="8"/>
      <c r="B55" s="16"/>
      <c r="C55" s="8"/>
      <c r="D55" s="8">
        <v>3232</v>
      </c>
      <c r="E55" s="8" t="s">
        <v>101</v>
      </c>
      <c r="F55" s="66">
        <v>36382.31</v>
      </c>
      <c r="G55" s="66"/>
      <c r="H55" s="66"/>
      <c r="I55" s="69">
        <v>41421.949999999997</v>
      </c>
      <c r="J55" s="69">
        <f t="shared" si="2"/>
        <v>113.85189670474469</v>
      </c>
      <c r="K55" s="69"/>
    </row>
    <row r="56" spans="1:11" x14ac:dyDescent="0.25">
      <c r="A56" s="8"/>
      <c r="B56" s="16"/>
      <c r="C56" s="8"/>
      <c r="D56" s="8">
        <v>3233</v>
      </c>
      <c r="E56" s="8" t="s">
        <v>102</v>
      </c>
      <c r="F56" s="66">
        <v>814.55</v>
      </c>
      <c r="G56" s="66"/>
      <c r="H56" s="66"/>
      <c r="I56" s="69">
        <v>1715.6</v>
      </c>
      <c r="J56" s="69">
        <f t="shared" si="2"/>
        <v>210.61936038303358</v>
      </c>
      <c r="K56" s="69"/>
    </row>
    <row r="57" spans="1:11" x14ac:dyDescent="0.25">
      <c r="A57" s="8"/>
      <c r="B57" s="16"/>
      <c r="C57" s="8"/>
      <c r="D57" s="8">
        <v>3234</v>
      </c>
      <c r="E57" s="8" t="s">
        <v>103</v>
      </c>
      <c r="F57" s="66">
        <v>28882.13</v>
      </c>
      <c r="G57" s="66"/>
      <c r="H57" s="66"/>
      <c r="I57" s="69">
        <v>35753.82</v>
      </c>
      <c r="J57" s="69">
        <f t="shared" si="2"/>
        <v>123.79218568713594</v>
      </c>
      <c r="K57" s="69"/>
    </row>
    <row r="58" spans="1:11" x14ac:dyDescent="0.25">
      <c r="A58" s="8"/>
      <c r="B58" s="16"/>
      <c r="C58" s="8"/>
      <c r="D58" s="8">
        <v>3235</v>
      </c>
      <c r="E58" s="8" t="s">
        <v>104</v>
      </c>
      <c r="F58" s="66">
        <v>117748.26</v>
      </c>
      <c r="G58" s="66"/>
      <c r="H58" s="66"/>
      <c r="I58" s="69">
        <v>117520.45</v>
      </c>
      <c r="J58" s="69">
        <f t="shared" si="2"/>
        <v>99.806527926612247</v>
      </c>
      <c r="K58" s="69"/>
    </row>
    <row r="59" spans="1:11" x14ac:dyDescent="0.25">
      <c r="A59" s="8"/>
      <c r="B59" s="16"/>
      <c r="C59" s="8"/>
      <c r="D59" s="8">
        <v>3236</v>
      </c>
      <c r="E59" s="8" t="s">
        <v>105</v>
      </c>
      <c r="F59" s="66">
        <v>48918.18</v>
      </c>
      <c r="G59" s="66"/>
      <c r="H59" s="66"/>
      <c r="I59" s="69">
        <v>50918.39</v>
      </c>
      <c r="J59" s="69">
        <f t="shared" si="2"/>
        <v>104.08888883437611</v>
      </c>
      <c r="K59" s="69"/>
    </row>
    <row r="60" spans="1:11" x14ac:dyDescent="0.25">
      <c r="A60" s="8"/>
      <c r="B60" s="16"/>
      <c r="C60" s="8"/>
      <c r="D60" s="8">
        <v>3237</v>
      </c>
      <c r="E60" s="8" t="s">
        <v>106</v>
      </c>
      <c r="F60" s="66">
        <v>15590.01</v>
      </c>
      <c r="G60" s="66"/>
      <c r="H60" s="66"/>
      <c r="I60" s="69">
        <v>84669.02</v>
      </c>
      <c r="J60" s="69">
        <f t="shared" si="2"/>
        <v>543.09791975758833</v>
      </c>
      <c r="K60" s="69"/>
    </row>
    <row r="61" spans="1:11" x14ac:dyDescent="0.25">
      <c r="A61" s="8"/>
      <c r="B61" s="16"/>
      <c r="C61" s="8"/>
      <c r="D61" s="8">
        <v>3238</v>
      </c>
      <c r="E61" s="8" t="s">
        <v>107</v>
      </c>
      <c r="F61" s="66">
        <v>11520.58</v>
      </c>
      <c r="G61" s="66"/>
      <c r="H61" s="66"/>
      <c r="I61" s="69">
        <v>12032.85</v>
      </c>
      <c r="J61" s="69">
        <f t="shared" si="2"/>
        <v>104.44656432228238</v>
      </c>
      <c r="K61" s="69"/>
    </row>
    <row r="62" spans="1:11" x14ac:dyDescent="0.25">
      <c r="A62" s="8"/>
      <c r="B62" s="16"/>
      <c r="C62" s="8"/>
      <c r="D62" s="8">
        <v>3239</v>
      </c>
      <c r="E62" s="8" t="s">
        <v>108</v>
      </c>
      <c r="F62" s="66">
        <v>78801.41</v>
      </c>
      <c r="G62" s="66"/>
      <c r="H62" s="66"/>
      <c r="I62" s="69">
        <v>102545.58</v>
      </c>
      <c r="J62" s="69">
        <f t="shared" si="2"/>
        <v>130.13165627366311</v>
      </c>
      <c r="K62" s="69"/>
    </row>
    <row r="63" spans="1:11" x14ac:dyDescent="0.25">
      <c r="A63" s="8"/>
      <c r="B63" s="16"/>
      <c r="C63" s="8">
        <v>324</v>
      </c>
      <c r="D63" s="8"/>
      <c r="E63" s="8" t="s">
        <v>109</v>
      </c>
      <c r="F63" s="72">
        <f>F64</f>
        <v>9124.74</v>
      </c>
      <c r="G63" s="66"/>
      <c r="H63" s="66"/>
      <c r="I63" s="70">
        <f>I64</f>
        <v>8196.66</v>
      </c>
      <c r="J63" s="69">
        <f t="shared" si="2"/>
        <v>89.82897046929557</v>
      </c>
      <c r="K63" s="69"/>
    </row>
    <row r="64" spans="1:11" x14ac:dyDescent="0.25">
      <c r="A64" s="8"/>
      <c r="B64" s="16"/>
      <c r="C64" s="8"/>
      <c r="D64" s="8">
        <v>3241</v>
      </c>
      <c r="E64" s="8" t="s">
        <v>109</v>
      </c>
      <c r="F64" s="66">
        <v>9124.74</v>
      </c>
      <c r="G64" s="66"/>
      <c r="H64" s="66"/>
      <c r="I64" s="69">
        <v>8196.66</v>
      </c>
      <c r="J64" s="69">
        <f t="shared" si="2"/>
        <v>89.82897046929557</v>
      </c>
      <c r="K64" s="69"/>
    </row>
    <row r="65" spans="1:11" x14ac:dyDescent="0.25">
      <c r="A65" s="8"/>
      <c r="B65" s="16"/>
      <c r="C65" s="8">
        <v>329</v>
      </c>
      <c r="D65" s="8"/>
      <c r="E65" s="8" t="s">
        <v>110</v>
      </c>
      <c r="F65" s="72">
        <f>F66+F67+F68+F69+F70+F71+F72</f>
        <v>66391.989999999991</v>
      </c>
      <c r="G65" s="66"/>
      <c r="H65" s="66"/>
      <c r="I65" s="70">
        <f>I66+I67+I68+I69+I70+I71+I72</f>
        <v>76398.33</v>
      </c>
      <c r="J65" s="69">
        <f t="shared" si="2"/>
        <v>115.07160728274603</v>
      </c>
      <c r="K65" s="69"/>
    </row>
    <row r="66" spans="1:11" ht="25.5" x14ac:dyDescent="0.25">
      <c r="A66" s="8"/>
      <c r="B66" s="16"/>
      <c r="C66" s="8"/>
      <c r="D66" s="8">
        <v>3291</v>
      </c>
      <c r="E66" s="21" t="s">
        <v>120</v>
      </c>
      <c r="F66" s="66">
        <v>20724.560000000001</v>
      </c>
      <c r="G66" s="66"/>
      <c r="H66" s="66"/>
      <c r="I66" s="69">
        <v>24490.92</v>
      </c>
      <c r="J66" s="69">
        <f t="shared" si="2"/>
        <v>118.17341357307463</v>
      </c>
      <c r="K66" s="69"/>
    </row>
    <row r="67" spans="1:11" x14ac:dyDescent="0.25">
      <c r="A67" s="8"/>
      <c r="B67" s="16"/>
      <c r="C67" s="8"/>
      <c r="D67" s="8">
        <v>3292</v>
      </c>
      <c r="E67" s="8" t="s">
        <v>111</v>
      </c>
      <c r="F67" s="66">
        <v>33607.199999999997</v>
      </c>
      <c r="G67" s="66"/>
      <c r="H67" s="66"/>
      <c r="I67" s="69">
        <v>35210.839999999997</v>
      </c>
      <c r="J67" s="69">
        <f t="shared" si="2"/>
        <v>104.77171558475564</v>
      </c>
      <c r="K67" s="69"/>
    </row>
    <row r="68" spans="1:11" x14ac:dyDescent="0.25">
      <c r="A68" s="8"/>
      <c r="B68" s="16"/>
      <c r="C68" s="8"/>
      <c r="D68" s="8">
        <v>3293</v>
      </c>
      <c r="E68" s="8" t="s">
        <v>112</v>
      </c>
      <c r="F68" s="66">
        <v>4059.32</v>
      </c>
      <c r="G68" s="66"/>
      <c r="H68" s="66"/>
      <c r="I68" s="69">
        <v>3150.2</v>
      </c>
      <c r="J68" s="69">
        <f t="shared" si="2"/>
        <v>77.604130741109344</v>
      </c>
      <c r="K68" s="69"/>
    </row>
    <row r="69" spans="1:11" x14ac:dyDescent="0.25">
      <c r="A69" s="8"/>
      <c r="B69" s="16"/>
      <c r="C69" s="8"/>
      <c r="D69" s="8">
        <v>3294</v>
      </c>
      <c r="E69" s="8" t="s">
        <v>113</v>
      </c>
      <c r="F69" s="66">
        <v>2266.4499999999998</v>
      </c>
      <c r="G69" s="66"/>
      <c r="H69" s="66"/>
      <c r="I69" s="69">
        <v>2166.54</v>
      </c>
      <c r="J69" s="69">
        <f t="shared" si="2"/>
        <v>95.591784508813348</v>
      </c>
      <c r="K69" s="69"/>
    </row>
    <row r="70" spans="1:11" x14ac:dyDescent="0.25">
      <c r="A70" s="8"/>
      <c r="B70" s="16"/>
      <c r="C70" s="8"/>
      <c r="D70" s="8">
        <v>3295</v>
      </c>
      <c r="E70" s="8" t="s">
        <v>114</v>
      </c>
      <c r="F70" s="66">
        <v>4767.57</v>
      </c>
      <c r="G70" s="66"/>
      <c r="H70" s="66"/>
      <c r="I70" s="69">
        <v>7962.73</v>
      </c>
      <c r="J70" s="69">
        <f t="shared" si="2"/>
        <v>167.01862793834175</v>
      </c>
      <c r="K70" s="69"/>
    </row>
    <row r="71" spans="1:11" x14ac:dyDescent="0.25">
      <c r="A71" s="8"/>
      <c r="B71" s="16"/>
      <c r="C71" s="8"/>
      <c r="D71" s="8">
        <v>3296</v>
      </c>
      <c r="E71" s="8" t="s">
        <v>115</v>
      </c>
      <c r="F71" s="66"/>
      <c r="G71" s="66"/>
      <c r="H71" s="66"/>
      <c r="I71" s="69">
        <v>1781.8</v>
      </c>
      <c r="J71" s="69"/>
      <c r="K71" s="69"/>
    </row>
    <row r="72" spans="1:11" x14ac:dyDescent="0.25">
      <c r="A72" s="8"/>
      <c r="B72" s="16"/>
      <c r="C72" s="9"/>
      <c r="D72" s="8">
        <v>3299</v>
      </c>
      <c r="E72" s="8" t="s">
        <v>110</v>
      </c>
      <c r="F72" s="66">
        <v>966.89</v>
      </c>
      <c r="G72" s="66"/>
      <c r="H72" s="66"/>
      <c r="I72" s="69">
        <v>1635.3</v>
      </c>
      <c r="J72" s="69">
        <f t="shared" si="2"/>
        <v>169.12989068042901</v>
      </c>
      <c r="K72" s="69"/>
    </row>
    <row r="73" spans="1:11" x14ac:dyDescent="0.25">
      <c r="A73" s="8"/>
      <c r="B73" s="16">
        <v>34</v>
      </c>
      <c r="C73" s="9"/>
      <c r="D73" s="8"/>
      <c r="E73" s="8" t="s">
        <v>116</v>
      </c>
      <c r="F73" s="72">
        <f>F74</f>
        <v>10.53</v>
      </c>
      <c r="G73" s="66">
        <v>1632</v>
      </c>
      <c r="H73" s="66">
        <v>1632</v>
      </c>
      <c r="I73" s="70">
        <f>I74</f>
        <v>848.72</v>
      </c>
      <c r="J73" s="69">
        <f t="shared" si="2"/>
        <v>8060.018993352327</v>
      </c>
      <c r="K73" s="69">
        <f t="shared" si="3"/>
        <v>52.004901960784309</v>
      </c>
    </row>
    <row r="74" spans="1:11" x14ac:dyDescent="0.25">
      <c r="A74" s="8"/>
      <c r="B74" s="16"/>
      <c r="C74" s="8">
        <v>343</v>
      </c>
      <c r="D74" s="8"/>
      <c r="E74" s="8" t="s">
        <v>117</v>
      </c>
      <c r="F74" s="72">
        <f>F75</f>
        <v>10.53</v>
      </c>
      <c r="G74" s="66"/>
      <c r="H74" s="66"/>
      <c r="I74" s="70">
        <f>I75</f>
        <v>848.72</v>
      </c>
      <c r="J74" s="69">
        <f t="shared" si="2"/>
        <v>8060.018993352327</v>
      </c>
      <c r="K74" s="69"/>
    </row>
    <row r="75" spans="1:11" x14ac:dyDescent="0.25">
      <c r="A75" s="8"/>
      <c r="B75" s="16"/>
      <c r="C75" s="8"/>
      <c r="D75" s="8">
        <v>3433</v>
      </c>
      <c r="E75" s="8" t="s">
        <v>118</v>
      </c>
      <c r="F75" s="66">
        <v>10.53</v>
      </c>
      <c r="G75" s="66"/>
      <c r="H75" s="66"/>
      <c r="I75" s="69">
        <v>848.72</v>
      </c>
      <c r="J75" s="69">
        <f t="shared" si="2"/>
        <v>8060.018993352327</v>
      </c>
      <c r="K75" s="69"/>
    </row>
    <row r="76" spans="1:11" ht="25.5" x14ac:dyDescent="0.25">
      <c r="A76" s="8"/>
      <c r="B76" s="16">
        <v>37</v>
      </c>
      <c r="C76" s="8"/>
      <c r="D76" s="8"/>
      <c r="E76" s="21" t="s">
        <v>119</v>
      </c>
      <c r="F76" s="72">
        <f>F77</f>
        <v>1114.8699999999999</v>
      </c>
      <c r="G76" s="66">
        <v>4645</v>
      </c>
      <c r="H76" s="66">
        <v>4645</v>
      </c>
      <c r="I76" s="70">
        <f>I77</f>
        <v>2300</v>
      </c>
      <c r="J76" s="69">
        <f t="shared" si="2"/>
        <v>206.30208006314641</v>
      </c>
      <c r="K76" s="69">
        <f t="shared" si="3"/>
        <v>49.515608180839607</v>
      </c>
    </row>
    <row r="77" spans="1:11" x14ac:dyDescent="0.25">
      <c r="A77" s="8"/>
      <c r="B77" s="16"/>
      <c r="C77" s="8">
        <v>372</v>
      </c>
      <c r="D77" s="8"/>
      <c r="E77" s="8" t="s">
        <v>121</v>
      </c>
      <c r="F77" s="72">
        <f>F78</f>
        <v>1114.8699999999999</v>
      </c>
      <c r="G77" s="66"/>
      <c r="H77" s="66"/>
      <c r="I77" s="70">
        <f>I78</f>
        <v>2300</v>
      </c>
      <c r="J77" s="69">
        <f t="shared" si="2"/>
        <v>206.30208006314641</v>
      </c>
      <c r="K77" s="69"/>
    </row>
    <row r="78" spans="1:11" x14ac:dyDescent="0.25">
      <c r="A78" s="8"/>
      <c r="B78" s="16"/>
      <c r="C78" s="8"/>
      <c r="D78" s="8">
        <v>3721</v>
      </c>
      <c r="E78" s="8" t="s">
        <v>122</v>
      </c>
      <c r="F78" s="66">
        <v>1114.8699999999999</v>
      </c>
      <c r="G78" s="66"/>
      <c r="H78" s="66"/>
      <c r="I78" s="69">
        <v>2300</v>
      </c>
      <c r="J78" s="69">
        <f t="shared" si="2"/>
        <v>206.30208006314641</v>
      </c>
      <c r="K78" s="69"/>
    </row>
    <row r="79" spans="1:11" x14ac:dyDescent="0.25">
      <c r="A79" s="8"/>
      <c r="B79" s="16">
        <v>38</v>
      </c>
      <c r="C79" s="8"/>
      <c r="D79" s="8"/>
      <c r="E79" s="8" t="s">
        <v>123</v>
      </c>
      <c r="F79" s="66"/>
      <c r="G79" s="66">
        <v>400</v>
      </c>
      <c r="H79" s="66">
        <v>400</v>
      </c>
      <c r="I79" s="70">
        <f>I80</f>
        <v>353.93</v>
      </c>
      <c r="J79" s="69"/>
      <c r="K79" s="69">
        <f t="shared" si="3"/>
        <v>88.482500000000002</v>
      </c>
    </row>
    <row r="80" spans="1:11" x14ac:dyDescent="0.25">
      <c r="A80" s="8"/>
      <c r="B80" s="16"/>
      <c r="C80" s="8">
        <v>383</v>
      </c>
      <c r="D80" s="8"/>
      <c r="E80" s="8" t="s">
        <v>124</v>
      </c>
      <c r="F80" s="66"/>
      <c r="G80" s="66"/>
      <c r="H80" s="66"/>
      <c r="I80" s="70">
        <f>I81</f>
        <v>353.93</v>
      </c>
      <c r="J80" s="69"/>
      <c r="K80" s="69"/>
    </row>
    <row r="81" spans="1:11" x14ac:dyDescent="0.25">
      <c r="A81" s="8"/>
      <c r="B81" s="16"/>
      <c r="C81" s="8"/>
      <c r="D81" s="8">
        <v>3835</v>
      </c>
      <c r="E81" s="8" t="s">
        <v>125</v>
      </c>
      <c r="F81" s="66"/>
      <c r="G81" s="66"/>
      <c r="H81" s="66"/>
      <c r="I81" s="69">
        <v>353.93</v>
      </c>
      <c r="J81" s="69"/>
      <c r="K81" s="69"/>
    </row>
    <row r="82" spans="1:11" x14ac:dyDescent="0.25">
      <c r="A82" s="8"/>
      <c r="B82" s="8"/>
      <c r="C82" s="8"/>
      <c r="D82" s="8"/>
      <c r="E82" s="8"/>
      <c r="F82" s="66"/>
      <c r="G82" s="66"/>
      <c r="H82" s="66"/>
      <c r="I82" s="69"/>
      <c r="J82" s="69"/>
      <c r="K82" s="69"/>
    </row>
    <row r="83" spans="1:11" x14ac:dyDescent="0.25">
      <c r="A83" s="10">
        <v>4</v>
      </c>
      <c r="B83" s="10"/>
      <c r="C83" s="10"/>
      <c r="D83" s="10"/>
      <c r="E83" s="14" t="s">
        <v>6</v>
      </c>
      <c r="F83" s="72">
        <f>F84+F87</f>
        <v>278199.76</v>
      </c>
      <c r="G83" s="72">
        <f>G87</f>
        <v>2176139</v>
      </c>
      <c r="H83" s="72">
        <f>H87</f>
        <v>1922661</v>
      </c>
      <c r="I83" s="70">
        <f>I84+I87</f>
        <v>1866611.3399999999</v>
      </c>
      <c r="J83" s="69">
        <f t="shared" si="2"/>
        <v>670.96080169156141</v>
      </c>
      <c r="K83" s="69">
        <f t="shared" si="3"/>
        <v>97.084787177770806</v>
      </c>
    </row>
    <row r="84" spans="1:11" x14ac:dyDescent="0.25">
      <c r="A84" s="11"/>
      <c r="B84" s="11">
        <v>41</v>
      </c>
      <c r="C84" s="11"/>
      <c r="D84" s="11"/>
      <c r="E84" s="15" t="s">
        <v>7</v>
      </c>
      <c r="F84" s="72">
        <f>F85</f>
        <v>111423.77</v>
      </c>
      <c r="G84" s="66"/>
      <c r="H84" s="73"/>
      <c r="I84" s="69"/>
      <c r="J84" s="69">
        <f t="shared" si="2"/>
        <v>0</v>
      </c>
      <c r="K84" s="69"/>
    </row>
    <row r="85" spans="1:11" x14ac:dyDescent="0.25">
      <c r="A85" s="11"/>
      <c r="B85" s="11"/>
      <c r="C85" s="8">
        <v>412</v>
      </c>
      <c r="D85" s="8"/>
      <c r="E85" s="8" t="s">
        <v>126</v>
      </c>
      <c r="F85" s="72">
        <f>F86</f>
        <v>111423.77</v>
      </c>
      <c r="G85" s="66"/>
      <c r="H85" s="73"/>
      <c r="I85" s="69"/>
      <c r="J85" s="69">
        <f t="shared" si="2"/>
        <v>0</v>
      </c>
      <c r="K85" s="69"/>
    </row>
    <row r="86" spans="1:11" x14ac:dyDescent="0.25">
      <c r="A86" s="11"/>
      <c r="B86" s="11"/>
      <c r="C86" s="8"/>
      <c r="D86" s="8">
        <v>4124</v>
      </c>
      <c r="E86" s="8" t="s">
        <v>127</v>
      </c>
      <c r="F86" s="66">
        <v>111423.77</v>
      </c>
      <c r="G86" s="66"/>
      <c r="H86" s="73"/>
      <c r="I86" s="69"/>
      <c r="J86" s="69">
        <f t="shared" si="2"/>
        <v>0</v>
      </c>
      <c r="K86" s="69"/>
    </row>
    <row r="87" spans="1:11" x14ac:dyDescent="0.25">
      <c r="A87" s="11"/>
      <c r="B87" s="11">
        <v>42</v>
      </c>
      <c r="C87" s="8"/>
      <c r="D87" s="8"/>
      <c r="E87" s="8" t="s">
        <v>128</v>
      </c>
      <c r="F87" s="72">
        <f>F88+F90+F96</f>
        <v>166775.99</v>
      </c>
      <c r="G87" s="66">
        <v>2176139</v>
      </c>
      <c r="H87" s="73">
        <v>1922661</v>
      </c>
      <c r="I87" s="70">
        <f>I88+I90+I96</f>
        <v>1866611.3399999999</v>
      </c>
      <c r="J87" s="69">
        <f t="shared" si="2"/>
        <v>1119.2326545325859</v>
      </c>
      <c r="K87" s="69">
        <f t="shared" si="3"/>
        <v>97.084787177770806</v>
      </c>
    </row>
    <row r="88" spans="1:11" x14ac:dyDescent="0.25">
      <c r="A88" s="11"/>
      <c r="B88" s="11"/>
      <c r="C88" s="8">
        <v>421</v>
      </c>
      <c r="D88" s="8"/>
      <c r="E88" s="8" t="s">
        <v>129</v>
      </c>
      <c r="F88" s="66"/>
      <c r="G88" s="66"/>
      <c r="H88" s="73"/>
      <c r="I88" s="70">
        <f>I89</f>
        <v>1803725.93</v>
      </c>
      <c r="J88" s="69"/>
      <c r="K88" s="69"/>
    </row>
    <row r="89" spans="1:11" x14ac:dyDescent="0.25">
      <c r="A89" s="11"/>
      <c r="B89" s="11"/>
      <c r="C89" s="8"/>
      <c r="D89" s="8">
        <v>4212</v>
      </c>
      <c r="E89" s="8" t="s">
        <v>130</v>
      </c>
      <c r="F89" s="66"/>
      <c r="G89" s="66"/>
      <c r="H89" s="73"/>
      <c r="I89" s="69">
        <v>1803725.93</v>
      </c>
      <c r="J89" s="69"/>
      <c r="K89" s="69"/>
    </row>
    <row r="90" spans="1:11" x14ac:dyDescent="0.25">
      <c r="A90" s="11"/>
      <c r="B90" s="11"/>
      <c r="C90" s="8">
        <v>422</v>
      </c>
      <c r="D90" s="8"/>
      <c r="E90" s="8" t="s">
        <v>131</v>
      </c>
      <c r="F90" s="72">
        <f>F91+F92+F93+F94+F95</f>
        <v>166775.99</v>
      </c>
      <c r="G90" s="66"/>
      <c r="H90" s="73"/>
      <c r="I90" s="70">
        <f>I91+I92+I93+I94+I95</f>
        <v>38638.18</v>
      </c>
      <c r="J90" s="69">
        <f t="shared" si="2"/>
        <v>23.167711371403044</v>
      </c>
      <c r="K90" s="69"/>
    </row>
    <row r="91" spans="1:11" x14ac:dyDescent="0.25">
      <c r="A91" s="11"/>
      <c r="B91" s="11"/>
      <c r="C91" s="8"/>
      <c r="D91" s="8">
        <v>4221</v>
      </c>
      <c r="E91" s="8" t="s">
        <v>132</v>
      </c>
      <c r="F91" s="66">
        <v>2591.0300000000002</v>
      </c>
      <c r="G91" s="66"/>
      <c r="H91" s="73"/>
      <c r="I91" s="69">
        <v>2713.25</v>
      </c>
      <c r="J91" s="69">
        <f t="shared" si="2"/>
        <v>104.71704302922002</v>
      </c>
      <c r="K91" s="69"/>
    </row>
    <row r="92" spans="1:11" x14ac:dyDescent="0.25">
      <c r="A92" s="11"/>
      <c r="B92" s="11"/>
      <c r="C92" s="8"/>
      <c r="D92" s="8">
        <v>4222</v>
      </c>
      <c r="E92" s="8" t="s">
        <v>133</v>
      </c>
      <c r="F92" s="66"/>
      <c r="G92" s="66"/>
      <c r="H92" s="73"/>
      <c r="I92" s="69">
        <v>995.59</v>
      </c>
      <c r="J92" s="69"/>
      <c r="K92" s="69"/>
    </row>
    <row r="93" spans="1:11" x14ac:dyDescent="0.25">
      <c r="A93" s="11"/>
      <c r="B93" s="11"/>
      <c r="C93" s="8"/>
      <c r="D93" s="8">
        <v>4223</v>
      </c>
      <c r="E93" s="8" t="s">
        <v>134</v>
      </c>
      <c r="F93" s="66">
        <v>240.56</v>
      </c>
      <c r="G93" s="66"/>
      <c r="H93" s="73"/>
      <c r="I93" s="69">
        <v>2859.39</v>
      </c>
      <c r="J93" s="69">
        <f t="shared" si="2"/>
        <v>1188.6390089790489</v>
      </c>
      <c r="K93" s="69"/>
    </row>
    <row r="94" spans="1:11" x14ac:dyDescent="0.25">
      <c r="A94" s="11"/>
      <c r="B94" s="11"/>
      <c r="C94" s="8"/>
      <c r="D94" s="8">
        <v>4225</v>
      </c>
      <c r="E94" s="8" t="s">
        <v>135</v>
      </c>
      <c r="F94" s="66">
        <v>52024.94</v>
      </c>
      <c r="G94" s="66"/>
      <c r="H94" s="73"/>
      <c r="I94" s="69"/>
      <c r="J94" s="69"/>
      <c r="K94" s="69"/>
    </row>
    <row r="95" spans="1:11" x14ac:dyDescent="0.25">
      <c r="A95" s="11"/>
      <c r="B95" s="11"/>
      <c r="C95" s="8"/>
      <c r="D95" s="8">
        <v>4227</v>
      </c>
      <c r="E95" s="8" t="s">
        <v>136</v>
      </c>
      <c r="F95" s="66">
        <v>111919.46</v>
      </c>
      <c r="G95" s="66"/>
      <c r="H95" s="73"/>
      <c r="I95" s="69">
        <v>32069.95</v>
      </c>
      <c r="J95" s="69">
        <f t="shared" si="2"/>
        <v>28.654489576700961</v>
      </c>
      <c r="K95" s="69"/>
    </row>
    <row r="96" spans="1:11" x14ac:dyDescent="0.25">
      <c r="A96" s="11"/>
      <c r="B96" s="11"/>
      <c r="C96" s="8">
        <v>423</v>
      </c>
      <c r="D96" s="8"/>
      <c r="E96" s="8" t="s">
        <v>137</v>
      </c>
      <c r="F96" s="66"/>
      <c r="G96" s="66"/>
      <c r="H96" s="73"/>
      <c r="I96" s="70">
        <f>I97</f>
        <v>24247.23</v>
      </c>
      <c r="J96" s="69"/>
      <c r="K96" s="69"/>
    </row>
    <row r="97" spans="1:11" x14ac:dyDescent="0.25">
      <c r="A97" s="11"/>
      <c r="B97" s="11"/>
      <c r="C97" s="8"/>
      <c r="D97" s="8">
        <v>4231</v>
      </c>
      <c r="E97" s="8" t="s">
        <v>138</v>
      </c>
      <c r="F97" s="66"/>
      <c r="G97" s="66"/>
      <c r="H97" s="73"/>
      <c r="I97" s="69">
        <v>24247.23</v>
      </c>
      <c r="J97" s="69"/>
      <c r="K97" s="69"/>
    </row>
    <row r="98" spans="1:11" x14ac:dyDescent="0.25">
      <c r="A98" s="11"/>
      <c r="B98" s="11"/>
      <c r="C98" s="8"/>
      <c r="D98" s="8"/>
      <c r="E98" s="8"/>
      <c r="F98" s="5"/>
      <c r="G98" s="5"/>
      <c r="H98" s="6"/>
      <c r="I98" s="81"/>
      <c r="J98" s="81"/>
      <c r="K98" s="81"/>
    </row>
    <row r="101" spans="1:11" ht="1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4.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</sheetData>
  <mergeCells count="12">
    <mergeCell ref="A1:K1"/>
    <mergeCell ref="A2:K2"/>
    <mergeCell ref="A4:K4"/>
    <mergeCell ref="A6:K6"/>
    <mergeCell ref="A30:E30"/>
    <mergeCell ref="A9:E9"/>
    <mergeCell ref="A29:E29"/>
    <mergeCell ref="A8:E8"/>
    <mergeCell ref="A7:K7"/>
    <mergeCell ref="A5:K5"/>
    <mergeCell ref="A28:K28"/>
    <mergeCell ref="A3:K3"/>
  </mergeCells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workbookViewId="0">
      <selection activeCell="H27" sqref="H27"/>
    </sheetView>
  </sheetViews>
  <sheetFormatPr defaultRowHeight="15" x14ac:dyDescent="0.25"/>
  <cols>
    <col min="2" max="2" width="37.7109375" customWidth="1"/>
    <col min="3" max="5" width="25.28515625" customWidth="1"/>
    <col min="6" max="6" width="26.8554687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25" t="s">
        <v>42</v>
      </c>
      <c r="C2" s="125"/>
      <c r="D2" s="125"/>
      <c r="E2" s="125"/>
      <c r="F2" s="125"/>
      <c r="G2" s="125"/>
      <c r="H2" s="125"/>
    </row>
    <row r="3" spans="2:8" ht="18" x14ac:dyDescent="0.25">
      <c r="B3" s="48"/>
      <c r="C3" s="48"/>
      <c r="D3" s="48"/>
      <c r="E3" s="48"/>
      <c r="F3" s="49"/>
      <c r="G3" s="49"/>
      <c r="H3" s="49"/>
    </row>
    <row r="4" spans="2:8" ht="33.75" customHeight="1" x14ac:dyDescent="0.25">
      <c r="B4" s="32" t="s">
        <v>8</v>
      </c>
      <c r="C4" s="32" t="s">
        <v>159</v>
      </c>
      <c r="D4" s="32" t="s">
        <v>80</v>
      </c>
      <c r="E4" s="32" t="s">
        <v>81</v>
      </c>
      <c r="F4" s="32" t="s">
        <v>85</v>
      </c>
      <c r="G4" s="32" t="s">
        <v>27</v>
      </c>
      <c r="H4" s="32" t="s">
        <v>56</v>
      </c>
    </row>
    <row r="5" spans="2:8" x14ac:dyDescent="0.25">
      <c r="B5" s="32">
        <v>1</v>
      </c>
      <c r="C5" s="34">
        <v>2</v>
      </c>
      <c r="D5" s="34">
        <v>3</v>
      </c>
      <c r="E5" s="34">
        <v>4</v>
      </c>
      <c r="F5" s="34">
        <v>5</v>
      </c>
      <c r="G5" s="34" t="s">
        <v>39</v>
      </c>
      <c r="H5" s="34" t="s">
        <v>40</v>
      </c>
    </row>
    <row r="6" spans="2:8" x14ac:dyDescent="0.25">
      <c r="B6" s="117" t="s">
        <v>53</v>
      </c>
      <c r="C6" s="118">
        <f>C7+C10+C12+C14</f>
        <v>1943658.63</v>
      </c>
      <c r="D6" s="118">
        <f>D7+D10+D12+D14</f>
        <v>4101489</v>
      </c>
      <c r="E6" s="118">
        <f>E7+E10+E12+E14</f>
        <v>3849830</v>
      </c>
      <c r="F6" s="118">
        <f>F7+F10+F12+F14</f>
        <v>3828936.09</v>
      </c>
      <c r="G6" s="119">
        <f>F6/C6*100</f>
        <v>196.99632594433521</v>
      </c>
      <c r="H6" s="119">
        <f>F6/E6*100</f>
        <v>99.457277074572119</v>
      </c>
    </row>
    <row r="7" spans="2:8" x14ac:dyDescent="0.25">
      <c r="B7" s="7" t="s">
        <v>19</v>
      </c>
      <c r="C7" s="72">
        <f>C8+C9</f>
        <v>1269930.3299999998</v>
      </c>
      <c r="D7" s="72">
        <f>D8+D9</f>
        <v>3450493</v>
      </c>
      <c r="E7" s="72">
        <f>E8+E9</f>
        <v>3198834</v>
      </c>
      <c r="F7" s="72">
        <f>F8+F9</f>
        <v>3183526.9499999997</v>
      </c>
      <c r="G7" s="80">
        <f t="shared" ref="G7:G23" si="0">F7/C7*100</f>
        <v>250.68516553975053</v>
      </c>
      <c r="H7" s="80">
        <f t="shared" ref="H7:H23" si="1">F7/E7*100</f>
        <v>99.521480326894107</v>
      </c>
    </row>
    <row r="8" spans="2:8" x14ac:dyDescent="0.25">
      <c r="B8" s="18" t="s">
        <v>20</v>
      </c>
      <c r="C8" s="66">
        <v>1190296.6499999999</v>
      </c>
      <c r="D8" s="66">
        <v>3370859</v>
      </c>
      <c r="E8" s="66">
        <v>3119200</v>
      </c>
      <c r="F8" s="69">
        <v>3104094.26</v>
      </c>
      <c r="G8" s="67">
        <f t="shared" si="0"/>
        <v>260.78324760470423</v>
      </c>
      <c r="H8" s="67">
        <f t="shared" si="1"/>
        <v>99.515717491664518</v>
      </c>
    </row>
    <row r="9" spans="2:8" x14ac:dyDescent="0.25">
      <c r="B9" s="19" t="s">
        <v>21</v>
      </c>
      <c r="C9" s="66">
        <v>79633.679999999993</v>
      </c>
      <c r="D9" s="66">
        <v>79634</v>
      </c>
      <c r="E9" s="66">
        <v>79634</v>
      </c>
      <c r="F9" s="69">
        <v>79432.69</v>
      </c>
      <c r="G9" s="67">
        <f t="shared" si="0"/>
        <v>99.747606791498271</v>
      </c>
      <c r="H9" s="67">
        <f t="shared" si="1"/>
        <v>99.747205967300403</v>
      </c>
    </row>
    <row r="10" spans="2:8" x14ac:dyDescent="0.25">
      <c r="B10" s="7" t="s">
        <v>25</v>
      </c>
      <c r="C10" s="72">
        <f>C11</f>
        <v>290386.75</v>
      </c>
      <c r="D10" s="72">
        <f>D11</f>
        <v>513101</v>
      </c>
      <c r="E10" s="72">
        <f>E11</f>
        <v>513101</v>
      </c>
      <c r="F10" s="72">
        <f>F11</f>
        <v>573137.1</v>
      </c>
      <c r="G10" s="80">
        <f t="shared" si="0"/>
        <v>197.37026568877539</v>
      </c>
      <c r="H10" s="80">
        <f t="shared" si="1"/>
        <v>111.70063983504221</v>
      </c>
    </row>
    <row r="11" spans="2:8" x14ac:dyDescent="0.25">
      <c r="B11" s="20" t="s">
        <v>26</v>
      </c>
      <c r="C11" s="66">
        <v>290386.75</v>
      </c>
      <c r="D11" s="66">
        <v>513101</v>
      </c>
      <c r="E11" s="73">
        <v>513101</v>
      </c>
      <c r="F11" s="69">
        <v>573137.1</v>
      </c>
      <c r="G11" s="67">
        <f t="shared" si="0"/>
        <v>197.37026568877539</v>
      </c>
      <c r="H11" s="67">
        <f t="shared" si="1"/>
        <v>111.70063983504221</v>
      </c>
    </row>
    <row r="12" spans="2:8" x14ac:dyDescent="0.25">
      <c r="B12" s="7" t="s">
        <v>160</v>
      </c>
      <c r="C12" s="72">
        <f>C13</f>
        <v>383079.29</v>
      </c>
      <c r="D12" s="72">
        <f>D13</f>
        <v>137615</v>
      </c>
      <c r="E12" s="72">
        <f>E13</f>
        <v>137615</v>
      </c>
      <c r="F12" s="72">
        <f>F13</f>
        <v>72272.039999999994</v>
      </c>
      <c r="G12" s="80">
        <f t="shared" si="0"/>
        <v>18.866078612602628</v>
      </c>
      <c r="H12" s="80">
        <f t="shared" si="1"/>
        <v>52.517559859026989</v>
      </c>
    </row>
    <row r="13" spans="2:8" x14ac:dyDescent="0.25">
      <c r="B13" s="20" t="s">
        <v>161</v>
      </c>
      <c r="C13" s="66">
        <v>383079.29</v>
      </c>
      <c r="D13" s="66">
        <v>137615</v>
      </c>
      <c r="E13" s="73">
        <v>137615</v>
      </c>
      <c r="F13" s="69">
        <v>72272.039999999994</v>
      </c>
      <c r="G13" s="67">
        <f t="shared" si="0"/>
        <v>18.866078612602628</v>
      </c>
      <c r="H13" s="67">
        <f t="shared" si="1"/>
        <v>52.517559859026989</v>
      </c>
    </row>
    <row r="14" spans="2:8" x14ac:dyDescent="0.25">
      <c r="B14" s="14" t="s">
        <v>162</v>
      </c>
      <c r="C14" s="72">
        <f>C15</f>
        <v>262.26</v>
      </c>
      <c r="D14" s="72">
        <f>D15</f>
        <v>280</v>
      </c>
      <c r="E14" s="72">
        <f>E15</f>
        <v>280</v>
      </c>
      <c r="F14" s="72"/>
      <c r="G14" s="80"/>
      <c r="H14" s="80"/>
    </row>
    <row r="15" spans="2:8" x14ac:dyDescent="0.25">
      <c r="B15" s="20" t="s">
        <v>163</v>
      </c>
      <c r="C15" s="66">
        <v>262.26</v>
      </c>
      <c r="D15" s="66">
        <v>280</v>
      </c>
      <c r="E15" s="73">
        <v>280</v>
      </c>
      <c r="F15" s="69"/>
      <c r="G15" s="67"/>
      <c r="H15" s="67"/>
    </row>
    <row r="16" spans="2:8" ht="15.75" customHeight="1" x14ac:dyDescent="0.25">
      <c r="B16" s="117" t="s">
        <v>54</v>
      </c>
      <c r="C16" s="120">
        <f>C17+C20+C22</f>
        <v>1943396.3699999999</v>
      </c>
      <c r="D16" s="120">
        <f>D17+D20+D22+D24</f>
        <v>4101489</v>
      </c>
      <c r="E16" s="120">
        <f>E17+E20+E22+E24</f>
        <v>3849830</v>
      </c>
      <c r="F16" s="120">
        <f>F17+F20+F22</f>
        <v>3828936.09</v>
      </c>
      <c r="G16" s="121">
        <f t="shared" si="0"/>
        <v>197.02291046267624</v>
      </c>
      <c r="H16" s="121">
        <f t="shared" si="1"/>
        <v>99.457277074572119</v>
      </c>
    </row>
    <row r="17" spans="2:11" ht="15.75" customHeight="1" x14ac:dyDescent="0.25">
      <c r="B17" s="7" t="s">
        <v>19</v>
      </c>
      <c r="C17" s="72">
        <f>C18+C19</f>
        <v>1269930.3299999998</v>
      </c>
      <c r="D17" s="72">
        <f>D18+D19</f>
        <v>3450493</v>
      </c>
      <c r="E17" s="72">
        <f>E18+E19</f>
        <v>3198834</v>
      </c>
      <c r="F17" s="72">
        <f>F18+F19</f>
        <v>3183526.9499999997</v>
      </c>
      <c r="G17" s="80">
        <f t="shared" si="0"/>
        <v>250.68516553975053</v>
      </c>
      <c r="H17" s="80">
        <f t="shared" si="1"/>
        <v>99.521480326894107</v>
      </c>
    </row>
    <row r="18" spans="2:11" x14ac:dyDescent="0.25">
      <c r="B18" s="18" t="s">
        <v>20</v>
      </c>
      <c r="C18" s="66">
        <v>1190296.6499999999</v>
      </c>
      <c r="D18" s="66">
        <v>3370859</v>
      </c>
      <c r="E18" s="66">
        <v>3119200</v>
      </c>
      <c r="F18" s="69">
        <v>3104094.26</v>
      </c>
      <c r="G18" s="67">
        <f t="shared" si="0"/>
        <v>260.78324760470423</v>
      </c>
      <c r="H18" s="67">
        <f t="shared" si="1"/>
        <v>99.515717491664518</v>
      </c>
    </row>
    <row r="19" spans="2:11" x14ac:dyDescent="0.25">
      <c r="B19" s="19" t="s">
        <v>21</v>
      </c>
      <c r="C19" s="66">
        <v>79633.679999999993</v>
      </c>
      <c r="D19" s="66">
        <v>79634</v>
      </c>
      <c r="E19" s="66">
        <v>79634</v>
      </c>
      <c r="F19" s="69">
        <v>79432.69</v>
      </c>
      <c r="G19" s="67">
        <f t="shared" si="0"/>
        <v>99.747606791498271</v>
      </c>
      <c r="H19" s="67">
        <f t="shared" si="1"/>
        <v>99.747205967300403</v>
      </c>
    </row>
    <row r="20" spans="2:11" x14ac:dyDescent="0.25">
      <c r="B20" s="7" t="s">
        <v>25</v>
      </c>
      <c r="C20" s="72">
        <f>C21</f>
        <v>290386.75</v>
      </c>
      <c r="D20" s="72">
        <f>D21</f>
        <v>513101</v>
      </c>
      <c r="E20" s="72">
        <f>E21</f>
        <v>513101</v>
      </c>
      <c r="F20" s="72">
        <f>F21</f>
        <v>573137.1</v>
      </c>
      <c r="G20" s="80">
        <f t="shared" si="0"/>
        <v>197.37026568877539</v>
      </c>
      <c r="H20" s="80">
        <f t="shared" si="1"/>
        <v>111.70063983504221</v>
      </c>
    </row>
    <row r="21" spans="2:11" x14ac:dyDescent="0.25">
      <c r="B21" s="20" t="s">
        <v>26</v>
      </c>
      <c r="C21" s="66">
        <v>290386.75</v>
      </c>
      <c r="D21" s="66">
        <v>513101</v>
      </c>
      <c r="E21" s="73">
        <v>513101</v>
      </c>
      <c r="F21" s="69">
        <v>573137.1</v>
      </c>
      <c r="G21" s="67">
        <f t="shared" si="0"/>
        <v>197.37026568877539</v>
      </c>
      <c r="H21" s="67">
        <f t="shared" si="1"/>
        <v>111.70063983504221</v>
      </c>
    </row>
    <row r="22" spans="2:11" x14ac:dyDescent="0.25">
      <c r="B22" s="7" t="s">
        <v>160</v>
      </c>
      <c r="C22" s="72">
        <f>C23</f>
        <v>383079.29</v>
      </c>
      <c r="D22" s="72">
        <f>D23</f>
        <v>137615</v>
      </c>
      <c r="E22" s="72">
        <f>E23</f>
        <v>137615</v>
      </c>
      <c r="F22" s="72">
        <f>F23</f>
        <v>72272.039999999994</v>
      </c>
      <c r="G22" s="80">
        <f t="shared" si="0"/>
        <v>18.866078612602628</v>
      </c>
      <c r="H22" s="80">
        <f t="shared" si="1"/>
        <v>52.517559859026989</v>
      </c>
    </row>
    <row r="23" spans="2:11" x14ac:dyDescent="0.25">
      <c r="B23" s="20" t="s">
        <v>161</v>
      </c>
      <c r="C23" s="66">
        <v>383079.29</v>
      </c>
      <c r="D23" s="66">
        <v>137615</v>
      </c>
      <c r="E23" s="73">
        <v>137615</v>
      </c>
      <c r="F23" s="69">
        <v>72272.039999999994</v>
      </c>
      <c r="G23" s="67">
        <f t="shared" si="0"/>
        <v>18.866078612602628</v>
      </c>
      <c r="H23" s="67">
        <f t="shared" si="1"/>
        <v>52.517559859026989</v>
      </c>
    </row>
    <row r="24" spans="2:11" x14ac:dyDescent="0.25">
      <c r="B24" s="7" t="s">
        <v>162</v>
      </c>
      <c r="C24" s="66"/>
      <c r="D24" s="72">
        <f>D25</f>
        <v>280</v>
      </c>
      <c r="E24" s="72">
        <f>E25</f>
        <v>280</v>
      </c>
      <c r="F24" s="72"/>
      <c r="G24" s="67"/>
      <c r="H24" s="79"/>
    </row>
    <row r="25" spans="2:11" x14ac:dyDescent="0.25">
      <c r="B25" s="20" t="s">
        <v>163</v>
      </c>
      <c r="C25" s="66"/>
      <c r="D25" s="66">
        <v>280</v>
      </c>
      <c r="E25" s="73">
        <v>280</v>
      </c>
      <c r="F25" s="79"/>
      <c r="G25" s="67"/>
      <c r="H25" s="79"/>
    </row>
    <row r="26" spans="2:11" x14ac:dyDescent="0.25">
      <c r="B26" s="20"/>
      <c r="C26" s="66"/>
      <c r="D26" s="66"/>
      <c r="E26" s="73"/>
      <c r="F26" s="79"/>
      <c r="G26" s="79"/>
      <c r="H26" s="79"/>
    </row>
    <row r="27" spans="2:11" x14ac:dyDescent="0.25">
      <c r="B27" s="20"/>
      <c r="C27" s="66"/>
      <c r="D27" s="66"/>
      <c r="E27" s="73"/>
      <c r="F27" s="79"/>
      <c r="G27" s="79"/>
      <c r="H27" s="79"/>
    </row>
    <row r="28" spans="2:11" x14ac:dyDescent="0.25">
      <c r="B28" s="20"/>
      <c r="C28" s="66"/>
      <c r="D28" s="66"/>
      <c r="E28" s="73"/>
      <c r="F28" s="79"/>
      <c r="G28" s="79"/>
      <c r="H28" s="79"/>
    </row>
    <row r="29" spans="2:11" x14ac:dyDescent="0.25">
      <c r="B29" s="11"/>
      <c r="C29" s="66"/>
      <c r="D29" s="66"/>
      <c r="E29" s="73"/>
      <c r="F29" s="79"/>
      <c r="G29" s="79"/>
      <c r="H29" s="79"/>
    </row>
    <row r="31" spans="2:11" ht="15" customHeight="1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2:11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2:11" x14ac:dyDescent="0.25">
      <c r="B33" s="28"/>
      <c r="C33" s="28"/>
      <c r="D33" s="28"/>
      <c r="E33" s="28"/>
      <c r="F33" s="28"/>
      <c r="G33" s="28"/>
      <c r="H33" s="28"/>
      <c r="I33" s="28"/>
      <c r="J33" s="28"/>
      <c r="K33" s="28"/>
    </row>
  </sheetData>
  <mergeCells count="1">
    <mergeCell ref="B2:H2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H8" sqref="H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25" t="s">
        <v>43</v>
      </c>
      <c r="C2" s="125"/>
      <c r="D2" s="125"/>
      <c r="E2" s="125"/>
      <c r="F2" s="125"/>
      <c r="G2" s="125"/>
      <c r="H2" s="125"/>
    </row>
    <row r="3" spans="2:8" ht="18" x14ac:dyDescent="0.25">
      <c r="B3" s="48"/>
      <c r="C3" s="48"/>
      <c r="D3" s="48"/>
      <c r="E3" s="48"/>
      <c r="F3" s="49"/>
      <c r="G3" s="49"/>
      <c r="H3" s="49"/>
    </row>
    <row r="4" spans="2:8" ht="25.5" x14ac:dyDescent="0.25">
      <c r="B4" s="32" t="s">
        <v>8</v>
      </c>
      <c r="C4" s="32" t="s">
        <v>150</v>
      </c>
      <c r="D4" s="32" t="s">
        <v>80</v>
      </c>
      <c r="E4" s="32" t="s">
        <v>81</v>
      </c>
      <c r="F4" s="32" t="s">
        <v>151</v>
      </c>
      <c r="G4" s="32" t="s">
        <v>27</v>
      </c>
      <c r="H4" s="32" t="s">
        <v>56</v>
      </c>
    </row>
    <row r="5" spans="2:8" x14ac:dyDescent="0.25"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 t="s">
        <v>39</v>
      </c>
      <c r="H5" s="34" t="s">
        <v>40</v>
      </c>
    </row>
    <row r="6" spans="2:8" ht="15.75" customHeight="1" x14ac:dyDescent="0.25">
      <c r="B6" s="7" t="s">
        <v>54</v>
      </c>
      <c r="C6" s="72">
        <f t="shared" ref="C6:F7" si="0">C7</f>
        <v>1943396.37</v>
      </c>
      <c r="D6" s="72">
        <f t="shared" si="0"/>
        <v>4101489</v>
      </c>
      <c r="E6" s="72">
        <f t="shared" si="0"/>
        <v>3849830</v>
      </c>
      <c r="F6" s="72">
        <f t="shared" si="0"/>
        <v>3828936.09</v>
      </c>
      <c r="G6" s="67">
        <f>F6/C6*100</f>
        <v>197.02291046267621</v>
      </c>
      <c r="H6" s="67">
        <f>F6/E6*100</f>
        <v>99.457277074572119</v>
      </c>
    </row>
    <row r="7" spans="2:8" x14ac:dyDescent="0.25">
      <c r="B7" s="7" t="s">
        <v>9</v>
      </c>
      <c r="C7" s="72">
        <f t="shared" si="0"/>
        <v>1943396.37</v>
      </c>
      <c r="D7" s="72">
        <f t="shared" si="0"/>
        <v>4101489</v>
      </c>
      <c r="E7" s="72">
        <f t="shared" si="0"/>
        <v>3849830</v>
      </c>
      <c r="F7" s="72">
        <f t="shared" si="0"/>
        <v>3828936.09</v>
      </c>
      <c r="G7" s="67">
        <f t="shared" ref="G7:G8" si="1">F7/C7*100</f>
        <v>197.02291046267621</v>
      </c>
      <c r="H7" s="67">
        <f t="shared" ref="H7:H8" si="2">F7/E7*100</f>
        <v>99.457277074572119</v>
      </c>
    </row>
    <row r="8" spans="2:8" ht="25.5" x14ac:dyDescent="0.25">
      <c r="B8" s="20" t="s">
        <v>149</v>
      </c>
      <c r="C8" s="66">
        <v>1943396.37</v>
      </c>
      <c r="D8" s="66">
        <v>4101489</v>
      </c>
      <c r="E8" s="73">
        <v>3849830</v>
      </c>
      <c r="F8" s="69">
        <v>3828936.09</v>
      </c>
      <c r="G8" s="67">
        <f t="shared" si="1"/>
        <v>197.02291046267621</v>
      </c>
      <c r="H8" s="67">
        <f t="shared" si="2"/>
        <v>99.457277074572119</v>
      </c>
    </row>
    <row r="9" spans="2:8" x14ac:dyDescent="0.25">
      <c r="B9" s="11" t="s">
        <v>17</v>
      </c>
      <c r="C9" s="5"/>
      <c r="D9" s="5"/>
      <c r="E9" s="6"/>
      <c r="F9" s="26"/>
      <c r="G9" s="67"/>
      <c r="H9" s="67"/>
    </row>
    <row r="11" spans="2:8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28"/>
      <c r="C12" s="28"/>
      <c r="D12" s="28"/>
      <c r="E12" s="28"/>
      <c r="F12" s="28"/>
      <c r="G12" s="28"/>
      <c r="H12" s="28"/>
    </row>
    <row r="13" spans="2:8" x14ac:dyDescent="0.25">
      <c r="B13" s="28"/>
      <c r="C13" s="28"/>
      <c r="D13" s="28"/>
      <c r="E13" s="28"/>
      <c r="F13" s="28"/>
      <c r="G13" s="28"/>
      <c r="H13" s="2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workbookViewId="0">
      <selection activeCell="J10" sqref="J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25" t="s">
        <v>13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8" x14ac:dyDescent="0.25"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</row>
    <row r="4" spans="2:12" ht="18" customHeight="1" x14ac:dyDescent="0.25">
      <c r="B4" s="125" t="s">
        <v>59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12" ht="15.75" customHeight="1" x14ac:dyDescent="0.25">
      <c r="B5" s="125" t="s">
        <v>44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2:12" ht="18" x14ac:dyDescent="0.25">
      <c r="B6" s="48"/>
      <c r="C6" s="48"/>
      <c r="D6" s="48"/>
      <c r="E6" s="48"/>
      <c r="F6" s="48"/>
      <c r="G6" s="48"/>
      <c r="H6" s="48"/>
      <c r="I6" s="48"/>
      <c r="J6" s="49"/>
      <c r="K6" s="49"/>
      <c r="L6" s="49"/>
    </row>
    <row r="7" spans="2:12" ht="25.5" customHeight="1" x14ac:dyDescent="0.25">
      <c r="B7" s="152" t="s">
        <v>8</v>
      </c>
      <c r="C7" s="153"/>
      <c r="D7" s="153"/>
      <c r="E7" s="153"/>
      <c r="F7" s="154"/>
      <c r="G7" s="35" t="s">
        <v>73</v>
      </c>
      <c r="H7" s="35" t="s">
        <v>67</v>
      </c>
      <c r="I7" s="35" t="s">
        <v>69</v>
      </c>
      <c r="J7" s="35" t="s">
        <v>70</v>
      </c>
      <c r="K7" s="35" t="s">
        <v>27</v>
      </c>
      <c r="L7" s="35" t="s">
        <v>56</v>
      </c>
    </row>
    <row r="8" spans="2:12" x14ac:dyDescent="0.25">
      <c r="B8" s="152">
        <v>1</v>
      </c>
      <c r="C8" s="153"/>
      <c r="D8" s="153"/>
      <c r="E8" s="153"/>
      <c r="F8" s="154"/>
      <c r="G8" s="36">
        <v>2</v>
      </c>
      <c r="H8" s="36">
        <v>3</v>
      </c>
      <c r="I8" s="36">
        <v>4</v>
      </c>
      <c r="J8" s="36">
        <v>5</v>
      </c>
      <c r="K8" s="36" t="s">
        <v>39</v>
      </c>
      <c r="L8" s="36" t="s">
        <v>40</v>
      </c>
    </row>
    <row r="9" spans="2:12" ht="25.5" x14ac:dyDescent="0.25">
      <c r="B9" s="7">
        <v>8</v>
      </c>
      <c r="C9" s="7"/>
      <c r="D9" s="7"/>
      <c r="E9" s="7"/>
      <c r="F9" s="7" t="s">
        <v>10</v>
      </c>
      <c r="G9" s="5"/>
      <c r="H9" s="5"/>
      <c r="I9" s="5"/>
      <c r="J9" s="26"/>
      <c r="K9" s="26"/>
      <c r="L9" s="26"/>
    </row>
    <row r="10" spans="2:12" x14ac:dyDescent="0.25">
      <c r="B10" s="7"/>
      <c r="C10" s="11">
        <v>84</v>
      </c>
      <c r="D10" s="11"/>
      <c r="E10" s="11"/>
      <c r="F10" s="11" t="s">
        <v>15</v>
      </c>
      <c r="G10" s="5"/>
      <c r="H10" s="5"/>
      <c r="I10" s="5"/>
      <c r="J10" s="26"/>
      <c r="K10" s="26"/>
      <c r="L10" s="26"/>
    </row>
    <row r="11" spans="2:12" ht="51" x14ac:dyDescent="0.25">
      <c r="B11" s="8"/>
      <c r="C11" s="8"/>
      <c r="D11" s="8">
        <v>841</v>
      </c>
      <c r="E11" s="8"/>
      <c r="F11" s="21" t="s">
        <v>45</v>
      </c>
      <c r="G11" s="5"/>
      <c r="H11" s="5"/>
      <c r="I11" s="5"/>
      <c r="J11" s="26"/>
      <c r="K11" s="26"/>
      <c r="L11" s="26"/>
    </row>
    <row r="12" spans="2:12" ht="25.5" x14ac:dyDescent="0.25">
      <c r="B12" s="8"/>
      <c r="C12" s="8"/>
      <c r="D12" s="8"/>
      <c r="E12" s="8">
        <v>8413</v>
      </c>
      <c r="F12" s="21" t="s">
        <v>46</v>
      </c>
      <c r="G12" s="5"/>
      <c r="H12" s="5"/>
      <c r="I12" s="5"/>
      <c r="J12" s="26"/>
      <c r="K12" s="26"/>
      <c r="L12" s="26"/>
    </row>
    <row r="13" spans="2:12" x14ac:dyDescent="0.25">
      <c r="B13" s="8"/>
      <c r="C13" s="8"/>
      <c r="D13" s="8"/>
      <c r="E13" s="9" t="s">
        <v>22</v>
      </c>
      <c r="F13" s="13"/>
      <c r="G13" s="5"/>
      <c r="H13" s="5"/>
      <c r="I13" s="5"/>
      <c r="J13" s="26"/>
      <c r="K13" s="26"/>
      <c r="L13" s="26"/>
    </row>
    <row r="14" spans="2:12" ht="25.5" x14ac:dyDescent="0.25">
      <c r="B14" s="10">
        <v>5</v>
      </c>
      <c r="C14" s="10"/>
      <c r="D14" s="10"/>
      <c r="E14" s="10"/>
      <c r="F14" s="14" t="s">
        <v>11</v>
      </c>
      <c r="G14" s="5"/>
      <c r="H14" s="5"/>
      <c r="I14" s="5"/>
      <c r="J14" s="26"/>
      <c r="K14" s="26"/>
      <c r="L14" s="26"/>
    </row>
    <row r="15" spans="2:12" ht="25.5" x14ac:dyDescent="0.25">
      <c r="B15" s="11"/>
      <c r="C15" s="11">
        <v>54</v>
      </c>
      <c r="D15" s="11"/>
      <c r="E15" s="11"/>
      <c r="F15" s="15" t="s">
        <v>16</v>
      </c>
      <c r="G15" s="5"/>
      <c r="H15" s="5"/>
      <c r="I15" s="6"/>
      <c r="J15" s="26"/>
      <c r="K15" s="26"/>
      <c r="L15" s="26"/>
    </row>
    <row r="16" spans="2:12" ht="63.75" x14ac:dyDescent="0.25">
      <c r="B16" s="11"/>
      <c r="C16" s="11"/>
      <c r="D16" s="11">
        <v>541</v>
      </c>
      <c r="E16" s="21"/>
      <c r="F16" s="21" t="s">
        <v>47</v>
      </c>
      <c r="G16" s="5"/>
      <c r="H16" s="5"/>
      <c r="I16" s="6"/>
      <c r="J16" s="26"/>
      <c r="K16" s="26"/>
      <c r="L16" s="26"/>
    </row>
    <row r="17" spans="2:12" ht="38.25" x14ac:dyDescent="0.25">
      <c r="B17" s="11"/>
      <c r="C17" s="11"/>
      <c r="D17" s="11"/>
      <c r="E17" s="21">
        <v>5413</v>
      </c>
      <c r="F17" s="21" t="s">
        <v>48</v>
      </c>
      <c r="G17" s="5"/>
      <c r="H17" s="5"/>
      <c r="I17" s="6"/>
      <c r="J17" s="26"/>
      <c r="K17" s="26"/>
      <c r="L17" s="26"/>
    </row>
    <row r="18" spans="2:12" x14ac:dyDescent="0.25">
      <c r="B18" s="12"/>
      <c r="C18" s="10"/>
      <c r="D18" s="10"/>
      <c r="E18" s="10"/>
      <c r="F18" s="14" t="s">
        <v>22</v>
      </c>
      <c r="G18" s="5"/>
      <c r="H18" s="5"/>
      <c r="I18" s="5"/>
      <c r="J18" s="26"/>
      <c r="K18" s="26"/>
      <c r="L18" s="26"/>
    </row>
    <row r="20" spans="2:12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2:12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L12" sqref="L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25" t="s">
        <v>49</v>
      </c>
      <c r="C2" s="125"/>
      <c r="D2" s="125"/>
      <c r="E2" s="125"/>
      <c r="F2" s="125"/>
      <c r="G2" s="125"/>
      <c r="H2" s="125"/>
    </row>
    <row r="3" spans="2:8" ht="18" x14ac:dyDescent="0.25">
      <c r="B3" s="48"/>
      <c r="C3" s="48"/>
      <c r="D3" s="48"/>
      <c r="E3" s="48"/>
      <c r="F3" s="49"/>
      <c r="G3" s="49"/>
      <c r="H3" s="49"/>
    </row>
    <row r="4" spans="2:8" ht="25.5" x14ac:dyDescent="0.25">
      <c r="B4" s="32" t="s">
        <v>8</v>
      </c>
      <c r="C4" s="32" t="s">
        <v>73</v>
      </c>
      <c r="D4" s="32" t="s">
        <v>67</v>
      </c>
      <c r="E4" s="32" t="s">
        <v>69</v>
      </c>
      <c r="F4" s="32" t="s">
        <v>70</v>
      </c>
      <c r="G4" s="32" t="s">
        <v>27</v>
      </c>
      <c r="H4" s="32" t="s">
        <v>56</v>
      </c>
    </row>
    <row r="5" spans="2:8" x14ac:dyDescent="0.25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 t="s">
        <v>39</v>
      </c>
      <c r="H5" s="32" t="s">
        <v>40</v>
      </c>
    </row>
    <row r="6" spans="2:8" x14ac:dyDescent="0.25">
      <c r="B6" s="7" t="s">
        <v>51</v>
      </c>
      <c r="C6" s="5"/>
      <c r="D6" s="5"/>
      <c r="E6" s="6"/>
      <c r="F6" s="26"/>
      <c r="G6" s="26"/>
      <c r="H6" s="26"/>
    </row>
    <row r="7" spans="2:8" x14ac:dyDescent="0.25">
      <c r="B7" s="7" t="s">
        <v>19</v>
      </c>
      <c r="C7" s="5"/>
      <c r="D7" s="5"/>
      <c r="E7" s="5"/>
      <c r="F7" s="26"/>
      <c r="G7" s="26"/>
      <c r="H7" s="26"/>
    </row>
    <row r="8" spans="2:8" x14ac:dyDescent="0.25">
      <c r="B8" s="18" t="s">
        <v>20</v>
      </c>
      <c r="C8" s="5"/>
      <c r="D8" s="5"/>
      <c r="E8" s="5"/>
      <c r="F8" s="26"/>
      <c r="G8" s="26"/>
      <c r="H8" s="26"/>
    </row>
    <row r="9" spans="2:8" x14ac:dyDescent="0.25">
      <c r="B9" s="19" t="s">
        <v>21</v>
      </c>
      <c r="C9" s="5"/>
      <c r="D9" s="5"/>
      <c r="E9" s="5"/>
      <c r="F9" s="26"/>
      <c r="G9" s="26"/>
      <c r="H9" s="26"/>
    </row>
    <row r="10" spans="2:8" x14ac:dyDescent="0.25">
      <c r="B10" s="19" t="s">
        <v>22</v>
      </c>
      <c r="C10" s="5"/>
      <c r="D10" s="5"/>
      <c r="E10" s="5"/>
      <c r="F10" s="26"/>
      <c r="G10" s="26"/>
      <c r="H10" s="26"/>
    </row>
    <row r="11" spans="2:8" x14ac:dyDescent="0.25">
      <c r="B11" s="7" t="s">
        <v>23</v>
      </c>
      <c r="C11" s="5"/>
      <c r="D11" s="5"/>
      <c r="E11" s="6"/>
      <c r="F11" s="26"/>
      <c r="G11" s="26"/>
      <c r="H11" s="26"/>
    </row>
    <row r="12" spans="2:8" x14ac:dyDescent="0.25">
      <c r="B12" s="20" t="s">
        <v>24</v>
      </c>
      <c r="C12" s="5"/>
      <c r="D12" s="5"/>
      <c r="E12" s="6"/>
      <c r="F12" s="26"/>
      <c r="G12" s="26"/>
      <c r="H12" s="26"/>
    </row>
    <row r="13" spans="2:8" x14ac:dyDescent="0.25">
      <c r="B13" s="7" t="s">
        <v>25</v>
      </c>
      <c r="C13" s="5"/>
      <c r="D13" s="5"/>
      <c r="E13" s="6"/>
      <c r="F13" s="26"/>
      <c r="G13" s="26"/>
      <c r="H13" s="26"/>
    </row>
    <row r="14" spans="2:8" x14ac:dyDescent="0.25">
      <c r="B14" s="20" t="s">
        <v>26</v>
      </c>
      <c r="C14" s="5"/>
      <c r="D14" s="5"/>
      <c r="E14" s="6"/>
      <c r="F14" s="26"/>
      <c r="G14" s="26"/>
      <c r="H14" s="26"/>
    </row>
    <row r="15" spans="2:8" x14ac:dyDescent="0.25">
      <c r="B15" s="11" t="s">
        <v>17</v>
      </c>
      <c r="C15" s="5"/>
      <c r="D15" s="5"/>
      <c r="E15" s="6"/>
      <c r="F15" s="26"/>
      <c r="G15" s="26"/>
      <c r="H15" s="26"/>
    </row>
    <row r="16" spans="2:8" x14ac:dyDescent="0.25">
      <c r="B16" s="20"/>
      <c r="C16" s="5"/>
      <c r="D16" s="5"/>
      <c r="E16" s="6"/>
      <c r="F16" s="26"/>
      <c r="G16" s="26"/>
      <c r="H16" s="26"/>
    </row>
    <row r="17" spans="2:8" ht="15.75" customHeight="1" x14ac:dyDescent="0.25">
      <c r="B17" s="7" t="s">
        <v>52</v>
      </c>
      <c r="C17" s="5"/>
      <c r="D17" s="5"/>
      <c r="E17" s="6"/>
      <c r="F17" s="26"/>
      <c r="G17" s="26"/>
      <c r="H17" s="26"/>
    </row>
    <row r="18" spans="2:8" ht="15.75" customHeight="1" x14ac:dyDescent="0.25">
      <c r="B18" s="7" t="s">
        <v>19</v>
      </c>
      <c r="C18" s="5"/>
      <c r="D18" s="5"/>
      <c r="E18" s="5"/>
      <c r="F18" s="26"/>
      <c r="G18" s="26"/>
      <c r="H18" s="26"/>
    </row>
    <row r="19" spans="2:8" x14ac:dyDescent="0.25">
      <c r="B19" s="18" t="s">
        <v>20</v>
      </c>
      <c r="C19" s="5"/>
      <c r="D19" s="5"/>
      <c r="E19" s="5"/>
      <c r="F19" s="26"/>
      <c r="G19" s="26"/>
      <c r="H19" s="26"/>
    </row>
    <row r="20" spans="2:8" x14ac:dyDescent="0.25">
      <c r="B20" s="19" t="s">
        <v>21</v>
      </c>
      <c r="C20" s="5"/>
      <c r="D20" s="5"/>
      <c r="E20" s="5"/>
      <c r="F20" s="26"/>
      <c r="G20" s="26"/>
      <c r="H20" s="26"/>
    </row>
    <row r="21" spans="2:8" x14ac:dyDescent="0.25">
      <c r="B21" s="19" t="s">
        <v>22</v>
      </c>
      <c r="C21" s="5"/>
      <c r="D21" s="5"/>
      <c r="E21" s="5"/>
      <c r="F21" s="26"/>
      <c r="G21" s="26"/>
      <c r="H21" s="26"/>
    </row>
    <row r="22" spans="2:8" x14ac:dyDescent="0.25">
      <c r="B22" s="7" t="s">
        <v>23</v>
      </c>
      <c r="C22" s="5"/>
      <c r="D22" s="5"/>
      <c r="E22" s="6"/>
      <c r="F22" s="26"/>
      <c r="G22" s="26"/>
      <c r="H22" s="26"/>
    </row>
    <row r="23" spans="2:8" x14ac:dyDescent="0.25">
      <c r="B23" s="20" t="s">
        <v>24</v>
      </c>
      <c r="C23" s="5"/>
      <c r="D23" s="5"/>
      <c r="E23" s="6"/>
      <c r="F23" s="26"/>
      <c r="G23" s="26"/>
      <c r="H23" s="26"/>
    </row>
    <row r="24" spans="2:8" x14ac:dyDescent="0.25">
      <c r="B24" s="7" t="s">
        <v>25</v>
      </c>
      <c r="C24" s="5"/>
      <c r="D24" s="5"/>
      <c r="E24" s="6"/>
      <c r="F24" s="26"/>
      <c r="G24" s="26"/>
      <c r="H24" s="26"/>
    </row>
    <row r="25" spans="2:8" x14ac:dyDescent="0.25">
      <c r="B25" s="20" t="s">
        <v>26</v>
      </c>
      <c r="C25" s="5"/>
      <c r="D25" s="5"/>
      <c r="E25" s="6"/>
      <c r="F25" s="26"/>
      <c r="G25" s="26"/>
      <c r="H25" s="26"/>
    </row>
    <row r="26" spans="2:8" x14ac:dyDescent="0.25">
      <c r="B26" s="11" t="s">
        <v>17</v>
      </c>
      <c r="C26" s="5"/>
      <c r="D26" s="5"/>
      <c r="E26" s="6"/>
      <c r="F26" s="26"/>
      <c r="G26" s="26"/>
      <c r="H26" s="26"/>
    </row>
    <row r="28" spans="2:8" x14ac:dyDescent="0.25">
      <c r="B28" s="40"/>
      <c r="C28" s="40"/>
      <c r="D28" s="40"/>
      <c r="E28" s="40"/>
      <c r="F28" s="40"/>
      <c r="G28" s="40"/>
      <c r="H28" s="40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topLeftCell="A13" workbookViewId="0">
      <selection activeCell="H21" sqref="H2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0.85546875" customWidth="1"/>
    <col min="5" max="5" width="51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25" t="s">
        <v>12</v>
      </c>
      <c r="C2" s="125"/>
      <c r="D2" s="125"/>
      <c r="E2" s="125"/>
      <c r="F2" s="125"/>
      <c r="G2" s="125"/>
      <c r="H2" s="125"/>
      <c r="I2" s="125"/>
      <c r="J2" s="22"/>
    </row>
    <row r="3" spans="2:10" ht="18" x14ac:dyDescent="0.25">
      <c r="B3" s="48"/>
      <c r="C3" s="48"/>
      <c r="D3" s="48"/>
      <c r="E3" s="48"/>
      <c r="F3" s="48"/>
      <c r="G3" s="48"/>
      <c r="H3" s="48"/>
      <c r="I3" s="49"/>
      <c r="J3" s="4"/>
    </row>
    <row r="4" spans="2:10" ht="15.75" x14ac:dyDescent="0.25">
      <c r="B4" s="166" t="s">
        <v>61</v>
      </c>
      <c r="C4" s="166"/>
      <c r="D4" s="166"/>
      <c r="E4" s="166"/>
      <c r="F4" s="166"/>
      <c r="G4" s="166"/>
      <c r="H4" s="166"/>
      <c r="I4" s="166"/>
    </row>
    <row r="5" spans="2:10" ht="18" x14ac:dyDescent="0.25">
      <c r="B5" s="48"/>
      <c r="C5" s="48"/>
      <c r="D5" s="48"/>
      <c r="E5" s="48"/>
      <c r="F5" s="48"/>
      <c r="G5" s="48"/>
      <c r="H5" s="48"/>
      <c r="I5" s="49"/>
    </row>
    <row r="6" spans="2:10" ht="25.5" x14ac:dyDescent="0.25">
      <c r="B6" s="152" t="s">
        <v>8</v>
      </c>
      <c r="C6" s="153"/>
      <c r="D6" s="153"/>
      <c r="E6" s="154"/>
      <c r="F6" s="32" t="s">
        <v>80</v>
      </c>
      <c r="G6" s="32" t="s">
        <v>81</v>
      </c>
      <c r="H6" s="32" t="s">
        <v>151</v>
      </c>
      <c r="I6" s="32" t="s">
        <v>56</v>
      </c>
    </row>
    <row r="7" spans="2:10" s="37" customFormat="1" ht="11.25" x14ac:dyDescent="0.2">
      <c r="B7" s="149">
        <v>1</v>
      </c>
      <c r="C7" s="150"/>
      <c r="D7" s="150"/>
      <c r="E7" s="151"/>
      <c r="F7" s="34">
        <v>2</v>
      </c>
      <c r="G7" s="34">
        <v>3</v>
      </c>
      <c r="H7" s="34">
        <v>4</v>
      </c>
      <c r="I7" s="34" t="s">
        <v>50</v>
      </c>
    </row>
    <row r="8" spans="2:10" ht="30" customHeight="1" x14ac:dyDescent="0.25">
      <c r="B8" s="160" t="s">
        <v>153</v>
      </c>
      <c r="C8" s="161"/>
      <c r="D8" s="162"/>
      <c r="E8" s="74" t="s">
        <v>152</v>
      </c>
      <c r="F8" s="75">
        <f>F9+F10+F11+F12+F13</f>
        <v>4101489</v>
      </c>
      <c r="G8" s="75">
        <f>G9+G10+G11+G12+G13</f>
        <v>3849830</v>
      </c>
      <c r="H8" s="76">
        <f>H9+H10+H11+H12+H13</f>
        <v>3828936.09</v>
      </c>
      <c r="I8" s="72">
        <f>H8/G8*100</f>
        <v>99.457277074572119</v>
      </c>
    </row>
    <row r="9" spans="2:10" ht="30" customHeight="1" x14ac:dyDescent="0.25">
      <c r="B9" s="167">
        <v>11</v>
      </c>
      <c r="C9" s="168"/>
      <c r="D9" s="169"/>
      <c r="E9" s="41" t="s">
        <v>154</v>
      </c>
      <c r="F9" s="38">
        <v>3370859</v>
      </c>
      <c r="G9" s="5">
        <v>3119200</v>
      </c>
      <c r="H9" s="66">
        <v>3104094.26</v>
      </c>
      <c r="I9" s="66">
        <f t="shared" ref="I9:I12" si="0">H9/G9*100</f>
        <v>99.515717491664518</v>
      </c>
    </row>
    <row r="10" spans="2:10" ht="30" customHeight="1" x14ac:dyDescent="0.25">
      <c r="B10" s="170">
        <v>12</v>
      </c>
      <c r="C10" s="170"/>
      <c r="D10" s="170"/>
      <c r="E10" s="41" t="s">
        <v>155</v>
      </c>
      <c r="F10" s="38">
        <v>79634</v>
      </c>
      <c r="G10" s="5">
        <v>79634</v>
      </c>
      <c r="H10" s="66">
        <v>79432.69</v>
      </c>
      <c r="I10" s="66">
        <f t="shared" si="0"/>
        <v>99.747205967300403</v>
      </c>
    </row>
    <row r="11" spans="2:10" ht="30" customHeight="1" x14ac:dyDescent="0.25">
      <c r="B11" s="167">
        <v>31</v>
      </c>
      <c r="C11" s="168"/>
      <c r="D11" s="169"/>
      <c r="E11" s="39" t="s">
        <v>156</v>
      </c>
      <c r="F11" s="38">
        <v>513101</v>
      </c>
      <c r="G11" s="5">
        <v>513101</v>
      </c>
      <c r="H11" s="66">
        <v>573137.1</v>
      </c>
      <c r="I11" s="66">
        <f t="shared" si="0"/>
        <v>111.70063983504221</v>
      </c>
    </row>
    <row r="12" spans="2:10" ht="30" customHeight="1" x14ac:dyDescent="0.25">
      <c r="B12" s="167">
        <v>52</v>
      </c>
      <c r="C12" s="168"/>
      <c r="D12" s="169"/>
      <c r="E12" s="39" t="s">
        <v>157</v>
      </c>
      <c r="F12" s="38">
        <v>137615</v>
      </c>
      <c r="G12" s="5">
        <v>137615</v>
      </c>
      <c r="H12" s="66">
        <v>72272.039999999994</v>
      </c>
      <c r="I12" s="66">
        <f t="shared" si="0"/>
        <v>52.517559859026989</v>
      </c>
    </row>
    <row r="13" spans="2:10" ht="30" customHeight="1" x14ac:dyDescent="0.25">
      <c r="B13" s="167">
        <v>61</v>
      </c>
      <c r="C13" s="168"/>
      <c r="D13" s="169"/>
      <c r="E13" s="41" t="s">
        <v>158</v>
      </c>
      <c r="F13" s="38">
        <v>280</v>
      </c>
      <c r="G13" s="5">
        <v>280</v>
      </c>
      <c r="H13" s="5"/>
      <c r="I13" s="5"/>
    </row>
    <row r="15" spans="2:10" x14ac:dyDescent="0.25">
      <c r="C15" s="159"/>
      <c r="D15" s="159"/>
    </row>
    <row r="16" spans="2:10" x14ac:dyDescent="0.25">
      <c r="B16" s="40"/>
      <c r="C16" s="40"/>
      <c r="D16" s="40"/>
      <c r="E16" s="40"/>
      <c r="F16" s="40"/>
      <c r="G16" s="40"/>
      <c r="H16" s="40"/>
      <c r="I16" s="40"/>
    </row>
    <row r="17" spans="1:11" x14ac:dyDescent="0.25">
      <c r="B17" s="40"/>
      <c r="C17" s="40"/>
      <c r="D17" s="40"/>
      <c r="E17" s="40"/>
      <c r="F17" s="40"/>
      <c r="G17" s="40"/>
      <c r="H17" s="40"/>
      <c r="I17" s="40"/>
    </row>
    <row r="18" spans="1:11" ht="25.5" customHeight="1" x14ac:dyDescent="0.25">
      <c r="B18" s="152" t="s">
        <v>8</v>
      </c>
      <c r="C18" s="153"/>
      <c r="D18" s="153"/>
      <c r="E18" s="154"/>
      <c r="F18" s="32" t="s">
        <v>80</v>
      </c>
      <c r="G18" s="32" t="s">
        <v>81</v>
      </c>
      <c r="H18" s="32" t="s">
        <v>151</v>
      </c>
      <c r="I18" s="32" t="s">
        <v>56</v>
      </c>
    </row>
    <row r="19" spans="1:11" x14ac:dyDescent="0.25">
      <c r="A19" s="87"/>
      <c r="B19" s="149">
        <v>1</v>
      </c>
      <c r="C19" s="150"/>
      <c r="D19" s="150"/>
      <c r="E19" s="151"/>
      <c r="F19" s="34">
        <v>2</v>
      </c>
      <c r="G19" s="34">
        <v>3</v>
      </c>
      <c r="H19" s="34">
        <v>4</v>
      </c>
      <c r="I19" s="34" t="s">
        <v>50</v>
      </c>
      <c r="J19" s="82"/>
      <c r="K19" s="83"/>
    </row>
    <row r="20" spans="1:11" x14ac:dyDescent="0.25">
      <c r="A20" s="88"/>
      <c r="B20" s="160" t="s">
        <v>153</v>
      </c>
      <c r="C20" s="161"/>
      <c r="D20" s="162"/>
      <c r="E20" s="74" t="s">
        <v>152</v>
      </c>
      <c r="F20" s="75">
        <f ca="1">F21+F19</f>
        <v>4101489</v>
      </c>
      <c r="G20" s="75">
        <f t="shared" ref="G20:G21" ca="1" si="1">G21+G19</f>
        <v>3849830</v>
      </c>
      <c r="H20" s="76">
        <f>H21</f>
        <v>3828936.09</v>
      </c>
      <c r="I20" s="122">
        <v>99.46</v>
      </c>
      <c r="J20" s="82"/>
      <c r="K20" s="83"/>
    </row>
    <row r="21" spans="1:11" ht="31.5" customHeight="1" x14ac:dyDescent="0.25">
      <c r="A21" s="88"/>
      <c r="B21" s="77"/>
      <c r="C21" s="78">
        <v>30</v>
      </c>
      <c r="D21" s="74"/>
      <c r="E21" s="74" t="s">
        <v>164</v>
      </c>
      <c r="F21" s="75">
        <f ca="1">F22+F20</f>
        <v>4101489</v>
      </c>
      <c r="G21" s="75">
        <f t="shared" ca="1" si="1"/>
        <v>3849830</v>
      </c>
      <c r="H21" s="76">
        <f>H22</f>
        <v>3828936.09</v>
      </c>
      <c r="I21" s="72">
        <v>99.46</v>
      </c>
      <c r="J21" s="82"/>
      <c r="K21" s="83"/>
    </row>
    <row r="22" spans="1:11" ht="38.25" x14ac:dyDescent="0.25">
      <c r="A22" s="88"/>
      <c r="B22" s="77"/>
      <c r="C22" s="78">
        <v>3001</v>
      </c>
      <c r="D22" s="74"/>
      <c r="E22" s="74" t="s">
        <v>165</v>
      </c>
      <c r="F22" s="75">
        <f ca="1">F23+F21</f>
        <v>4101489</v>
      </c>
      <c r="G22" s="75">
        <f ca="1">G23+G21</f>
        <v>3849830</v>
      </c>
      <c r="H22" s="76">
        <f>H23</f>
        <v>3828936.09</v>
      </c>
      <c r="I22" s="72">
        <v>99.46</v>
      </c>
      <c r="J22" s="82"/>
      <c r="K22" s="83"/>
    </row>
    <row r="23" spans="1:11" ht="25.5" x14ac:dyDescent="0.25">
      <c r="A23" s="88"/>
      <c r="B23" s="77"/>
      <c r="C23" s="78"/>
      <c r="D23" s="74" t="s">
        <v>166</v>
      </c>
      <c r="E23" s="74" t="s">
        <v>167</v>
      </c>
      <c r="F23" s="75">
        <f>F24+F56+F60+F86+F94</f>
        <v>4101489</v>
      </c>
      <c r="G23" s="75">
        <f>G24+G56+G60+G86+G94</f>
        <v>3849830</v>
      </c>
      <c r="H23" s="76">
        <f>H24+H56+H60+H86+H94</f>
        <v>3828936.09</v>
      </c>
      <c r="I23" s="72">
        <f>H23/G23*100</f>
        <v>99.457277074572119</v>
      </c>
      <c r="J23" s="82"/>
      <c r="K23" s="83"/>
    </row>
    <row r="24" spans="1:11" x14ac:dyDescent="0.25">
      <c r="A24" s="88"/>
      <c r="B24" s="163">
        <v>11</v>
      </c>
      <c r="C24" s="164"/>
      <c r="D24" s="165"/>
      <c r="E24" s="92" t="s">
        <v>154</v>
      </c>
      <c r="F24" s="108">
        <f>F25+F30+F52+F54</f>
        <v>3370859</v>
      </c>
      <c r="G24" s="108">
        <f>G25+G30+G52+G54</f>
        <v>3119200</v>
      </c>
      <c r="H24" s="109">
        <f>H25+H30+H52+H54</f>
        <v>3104094.26</v>
      </c>
      <c r="I24" s="72">
        <f>H24/G24*100</f>
        <v>99.515717491664518</v>
      </c>
      <c r="J24" s="82"/>
      <c r="K24" s="83"/>
    </row>
    <row r="25" spans="1:11" x14ac:dyDescent="0.25">
      <c r="A25" s="88"/>
      <c r="B25" s="90"/>
      <c r="C25" s="2">
        <v>31</v>
      </c>
      <c r="D25" s="90"/>
      <c r="E25" s="74" t="s">
        <v>5</v>
      </c>
      <c r="F25" s="75">
        <v>932377</v>
      </c>
      <c r="G25" s="75">
        <v>936901</v>
      </c>
      <c r="H25" s="76">
        <f>H26+H27+H28+H29</f>
        <v>936900.09</v>
      </c>
      <c r="I25" s="72">
        <f>H25/G25*100</f>
        <v>99.999902871274543</v>
      </c>
      <c r="J25" s="82"/>
      <c r="K25" s="83"/>
    </row>
    <row r="26" spans="1:11" x14ac:dyDescent="0.25">
      <c r="A26" s="88"/>
      <c r="B26" s="85"/>
      <c r="C26" s="99"/>
      <c r="D26" s="99">
        <v>3111</v>
      </c>
      <c r="E26" s="8" t="s">
        <v>36</v>
      </c>
      <c r="F26" s="5"/>
      <c r="G26" s="5"/>
      <c r="H26" s="66">
        <v>735145.14</v>
      </c>
      <c r="I26" s="72"/>
      <c r="J26" s="82"/>
      <c r="K26" s="83"/>
    </row>
    <row r="27" spans="1:11" x14ac:dyDescent="0.25">
      <c r="A27" s="88"/>
      <c r="B27" s="85"/>
      <c r="C27" s="99"/>
      <c r="D27" s="99">
        <v>3113</v>
      </c>
      <c r="E27" s="8" t="s">
        <v>86</v>
      </c>
      <c r="F27" s="5"/>
      <c r="G27" s="5"/>
      <c r="H27" s="66">
        <v>31293.69</v>
      </c>
      <c r="I27" s="72"/>
      <c r="J27" s="82"/>
      <c r="K27" s="83"/>
    </row>
    <row r="28" spans="1:11" x14ac:dyDescent="0.25">
      <c r="A28" s="88"/>
      <c r="B28" s="85"/>
      <c r="C28" s="99"/>
      <c r="D28" s="99">
        <v>3121</v>
      </c>
      <c r="E28" s="8" t="s">
        <v>87</v>
      </c>
      <c r="F28" s="5"/>
      <c r="G28" s="5"/>
      <c r="H28" s="66">
        <v>43706.13</v>
      </c>
      <c r="I28" s="72"/>
      <c r="J28" s="82"/>
      <c r="K28" s="83"/>
    </row>
    <row r="29" spans="1:11" x14ac:dyDescent="0.25">
      <c r="A29" s="88"/>
      <c r="B29" s="85"/>
      <c r="C29" s="99"/>
      <c r="D29" s="99">
        <v>3132</v>
      </c>
      <c r="E29" s="8" t="s">
        <v>89</v>
      </c>
      <c r="F29" s="5"/>
      <c r="G29" s="5"/>
      <c r="H29" s="66">
        <v>126755.13</v>
      </c>
      <c r="I29" s="72"/>
      <c r="J29" s="82"/>
      <c r="K29" s="83"/>
    </row>
    <row r="30" spans="1:11" x14ac:dyDescent="0.25">
      <c r="A30" s="88"/>
      <c r="B30" s="85"/>
      <c r="C30" s="98">
        <v>32</v>
      </c>
      <c r="D30" s="101"/>
      <c r="E30" s="16" t="s">
        <v>14</v>
      </c>
      <c r="F30" s="107">
        <v>381146</v>
      </c>
      <c r="G30" s="107">
        <v>378441</v>
      </c>
      <c r="H30" s="72">
        <f>SUM(H31:H51)</f>
        <v>363402.23999999999</v>
      </c>
      <c r="I30" s="72">
        <f>H30/G30*100</f>
        <v>96.026128247203658</v>
      </c>
      <c r="J30" s="82"/>
      <c r="K30" s="83"/>
    </row>
    <row r="31" spans="1:11" x14ac:dyDescent="0.25">
      <c r="A31" s="88"/>
      <c r="B31" s="86"/>
      <c r="C31" s="8"/>
      <c r="D31" s="99">
        <v>3211</v>
      </c>
      <c r="E31" s="21" t="s">
        <v>38</v>
      </c>
      <c r="F31" s="5"/>
      <c r="G31" s="5"/>
      <c r="H31" s="66">
        <v>11836.15</v>
      </c>
      <c r="I31" s="72"/>
      <c r="J31" s="82"/>
      <c r="K31" s="83"/>
    </row>
    <row r="32" spans="1:11" x14ac:dyDescent="0.25">
      <c r="A32" s="88"/>
      <c r="B32" s="86"/>
      <c r="C32" s="9"/>
      <c r="D32" s="99">
        <v>3212</v>
      </c>
      <c r="E32" s="8" t="s">
        <v>90</v>
      </c>
      <c r="F32" s="5"/>
      <c r="G32" s="5"/>
      <c r="H32" s="66">
        <v>41687.440000000002</v>
      </c>
      <c r="I32" s="72"/>
      <c r="J32" s="82"/>
      <c r="K32" s="83"/>
    </row>
    <row r="33" spans="1:11" x14ac:dyDescent="0.25">
      <c r="A33" s="88"/>
      <c r="B33" s="86"/>
      <c r="C33" s="9"/>
      <c r="D33" s="99">
        <v>3213</v>
      </c>
      <c r="E33" s="8" t="s">
        <v>91</v>
      </c>
      <c r="F33" s="5"/>
      <c r="G33" s="5"/>
      <c r="H33" s="66">
        <v>3729.51</v>
      </c>
      <c r="I33" s="72"/>
      <c r="J33" s="82"/>
      <c r="K33" s="83"/>
    </row>
    <row r="34" spans="1:11" x14ac:dyDescent="0.25">
      <c r="A34" s="88"/>
      <c r="B34" s="86"/>
      <c r="C34" s="9"/>
      <c r="D34" s="99">
        <v>3221</v>
      </c>
      <c r="E34" s="8" t="s">
        <v>93</v>
      </c>
      <c r="F34" s="5"/>
      <c r="G34" s="5"/>
      <c r="H34" s="66">
        <v>6298.8</v>
      </c>
      <c r="I34" s="72"/>
      <c r="J34" s="82"/>
      <c r="K34" s="83"/>
    </row>
    <row r="35" spans="1:11" x14ac:dyDescent="0.25">
      <c r="A35" s="88"/>
      <c r="B35" s="86"/>
      <c r="C35" s="9"/>
      <c r="D35" s="99">
        <v>3223</v>
      </c>
      <c r="E35" s="8" t="s">
        <v>95</v>
      </c>
      <c r="F35" s="5"/>
      <c r="G35" s="5"/>
      <c r="H35" s="66">
        <v>63481.86</v>
      </c>
      <c r="I35" s="72"/>
      <c r="J35" s="82"/>
      <c r="K35" s="83"/>
    </row>
    <row r="36" spans="1:11" x14ac:dyDescent="0.25">
      <c r="A36" s="88"/>
      <c r="B36" s="86"/>
      <c r="C36" s="9"/>
      <c r="D36" s="99">
        <v>3224</v>
      </c>
      <c r="E36" s="8" t="s">
        <v>96</v>
      </c>
      <c r="F36" s="5"/>
      <c r="G36" s="5"/>
      <c r="H36" s="66">
        <v>12591.5</v>
      </c>
      <c r="I36" s="72"/>
      <c r="J36" s="82"/>
      <c r="K36" s="83"/>
    </row>
    <row r="37" spans="1:11" x14ac:dyDescent="0.25">
      <c r="A37" s="88"/>
      <c r="B37" s="86"/>
      <c r="C37" s="9"/>
      <c r="D37" s="99">
        <v>3225</v>
      </c>
      <c r="E37" s="8" t="s">
        <v>97</v>
      </c>
      <c r="F37" s="5"/>
      <c r="G37" s="5"/>
      <c r="H37" s="66">
        <v>6251.72</v>
      </c>
      <c r="I37" s="72"/>
      <c r="J37" s="82"/>
      <c r="K37" s="83"/>
    </row>
    <row r="38" spans="1:11" x14ac:dyDescent="0.25">
      <c r="A38" s="88"/>
      <c r="B38" s="86"/>
      <c r="C38" s="9"/>
      <c r="D38" s="99">
        <v>3227</v>
      </c>
      <c r="E38" s="8" t="s">
        <v>98</v>
      </c>
      <c r="F38" s="5"/>
      <c r="G38" s="5"/>
      <c r="H38" s="66">
        <v>9927.7000000000007</v>
      </c>
      <c r="I38" s="72"/>
      <c r="J38" s="82"/>
      <c r="K38" s="83"/>
    </row>
    <row r="39" spans="1:11" x14ac:dyDescent="0.25">
      <c r="A39" s="88"/>
      <c r="B39" s="86"/>
      <c r="C39" s="8"/>
      <c r="D39" s="99">
        <v>3231</v>
      </c>
      <c r="E39" s="8" t="s">
        <v>100</v>
      </c>
      <c r="F39" s="5"/>
      <c r="G39" s="5"/>
      <c r="H39" s="66">
        <v>13218.41</v>
      </c>
      <c r="I39" s="72"/>
      <c r="J39" s="82"/>
      <c r="K39" s="83"/>
    </row>
    <row r="40" spans="1:11" x14ac:dyDescent="0.25">
      <c r="A40" s="88"/>
      <c r="B40" s="86"/>
      <c r="C40" s="8"/>
      <c r="D40" s="99">
        <v>3232</v>
      </c>
      <c r="E40" s="8" t="s">
        <v>101</v>
      </c>
      <c r="F40" s="5"/>
      <c r="G40" s="5"/>
      <c r="H40" s="66">
        <v>13252.14</v>
      </c>
      <c r="I40" s="72"/>
      <c r="J40" s="82"/>
      <c r="K40" s="83"/>
    </row>
    <row r="41" spans="1:11" x14ac:dyDescent="0.25">
      <c r="A41" s="88"/>
      <c r="B41" s="86"/>
      <c r="C41" s="8"/>
      <c r="D41" s="99">
        <v>3233</v>
      </c>
      <c r="E41" s="8" t="s">
        <v>102</v>
      </c>
      <c r="F41" s="5"/>
      <c r="G41" s="5"/>
      <c r="H41" s="66">
        <v>1715.6</v>
      </c>
      <c r="I41" s="72"/>
      <c r="J41" s="82"/>
      <c r="K41" s="83"/>
    </row>
    <row r="42" spans="1:11" x14ac:dyDescent="0.25">
      <c r="A42" s="88"/>
      <c r="B42" s="86"/>
      <c r="C42" s="8"/>
      <c r="D42" s="99">
        <v>3234</v>
      </c>
      <c r="E42" s="8" t="s">
        <v>103</v>
      </c>
      <c r="F42" s="5"/>
      <c r="G42" s="5"/>
      <c r="H42" s="66">
        <v>35753.82</v>
      </c>
      <c r="I42" s="72"/>
      <c r="J42" s="82"/>
      <c r="K42" s="83"/>
    </row>
    <row r="43" spans="1:11" x14ac:dyDescent="0.25">
      <c r="A43" s="88"/>
      <c r="B43" s="86"/>
      <c r="C43" s="8"/>
      <c r="D43" s="99">
        <v>3236</v>
      </c>
      <c r="E43" s="8" t="s">
        <v>105</v>
      </c>
      <c r="F43" s="5"/>
      <c r="G43" s="5"/>
      <c r="H43" s="66">
        <v>41242.32</v>
      </c>
      <c r="I43" s="72"/>
      <c r="J43" s="82"/>
      <c r="K43" s="83"/>
    </row>
    <row r="44" spans="1:11" x14ac:dyDescent="0.25">
      <c r="A44" s="88"/>
      <c r="B44" s="86"/>
      <c r="C44" s="8"/>
      <c r="D44" s="99">
        <v>3237</v>
      </c>
      <c r="E44" s="8" t="s">
        <v>106</v>
      </c>
      <c r="F44" s="5"/>
      <c r="G44" s="5"/>
      <c r="H44" s="66">
        <v>9204.5300000000007</v>
      </c>
      <c r="I44" s="72"/>
      <c r="J44" s="82"/>
      <c r="K44" s="83"/>
    </row>
    <row r="45" spans="1:11" x14ac:dyDescent="0.25">
      <c r="A45" s="88"/>
      <c r="B45" s="86"/>
      <c r="C45" s="8"/>
      <c r="D45" s="99">
        <v>3238</v>
      </c>
      <c r="E45" s="8" t="s">
        <v>107</v>
      </c>
      <c r="F45" s="5"/>
      <c r="G45" s="5"/>
      <c r="H45" s="66">
        <v>12032.85</v>
      </c>
      <c r="I45" s="72"/>
      <c r="J45" s="82"/>
      <c r="K45" s="83"/>
    </row>
    <row r="46" spans="1:11" x14ac:dyDescent="0.25">
      <c r="A46" s="88"/>
      <c r="B46" s="86"/>
      <c r="C46" s="8"/>
      <c r="D46" s="99">
        <v>3241</v>
      </c>
      <c r="E46" s="8" t="s">
        <v>109</v>
      </c>
      <c r="F46" s="5"/>
      <c r="G46" s="5"/>
      <c r="H46" s="66">
        <v>8196.66</v>
      </c>
      <c r="I46" s="72"/>
      <c r="J46" s="82"/>
      <c r="K46" s="83"/>
    </row>
    <row r="47" spans="1:11" ht="25.5" x14ac:dyDescent="0.25">
      <c r="A47" s="88"/>
      <c r="B47" s="86"/>
      <c r="C47" s="8"/>
      <c r="D47" s="99">
        <v>3291</v>
      </c>
      <c r="E47" s="21" t="s">
        <v>120</v>
      </c>
      <c r="F47" s="5"/>
      <c r="G47" s="5"/>
      <c r="H47" s="66">
        <v>24490.92</v>
      </c>
      <c r="I47" s="72"/>
      <c r="J47" s="82"/>
      <c r="K47" s="83"/>
    </row>
    <row r="48" spans="1:11" x14ac:dyDescent="0.25">
      <c r="A48" s="88"/>
      <c r="B48" s="86"/>
      <c r="C48" s="8"/>
      <c r="D48" s="99">
        <v>3292</v>
      </c>
      <c r="E48" s="8" t="s">
        <v>111</v>
      </c>
      <c r="F48" s="5"/>
      <c r="G48" s="5"/>
      <c r="H48" s="66">
        <v>35210.839999999997</v>
      </c>
      <c r="I48" s="72"/>
      <c r="J48" s="82"/>
      <c r="K48" s="83"/>
    </row>
    <row r="49" spans="1:11" x14ac:dyDescent="0.25">
      <c r="A49" s="88"/>
      <c r="B49" s="86"/>
      <c r="C49" s="8"/>
      <c r="D49" s="99">
        <v>3293</v>
      </c>
      <c r="E49" s="8" t="s">
        <v>112</v>
      </c>
      <c r="F49" s="5"/>
      <c r="G49" s="5"/>
      <c r="H49" s="66">
        <v>3150.2</v>
      </c>
      <c r="I49" s="72"/>
      <c r="J49" s="82"/>
      <c r="K49" s="83"/>
    </row>
    <row r="50" spans="1:11" x14ac:dyDescent="0.25">
      <c r="A50" s="88"/>
      <c r="B50" s="86"/>
      <c r="C50" s="8"/>
      <c r="D50" s="99">
        <v>3294</v>
      </c>
      <c r="E50" s="8" t="s">
        <v>113</v>
      </c>
      <c r="F50" s="5"/>
      <c r="G50" s="5"/>
      <c r="H50" s="66">
        <v>2166.54</v>
      </c>
      <c r="I50" s="72"/>
      <c r="J50" s="82"/>
      <c r="K50" s="83"/>
    </row>
    <row r="51" spans="1:11" x14ac:dyDescent="0.25">
      <c r="A51" s="88"/>
      <c r="B51" s="86"/>
      <c r="C51" s="8"/>
      <c r="D51" s="99">
        <v>3295</v>
      </c>
      <c r="E51" s="8" t="s">
        <v>114</v>
      </c>
      <c r="F51" s="5"/>
      <c r="G51" s="5"/>
      <c r="H51" s="66">
        <v>7962.73</v>
      </c>
      <c r="I51" s="72"/>
      <c r="J51" s="82"/>
      <c r="K51" s="83"/>
    </row>
    <row r="52" spans="1:11" x14ac:dyDescent="0.25">
      <c r="A52" s="88"/>
      <c r="B52" s="86"/>
      <c r="C52" s="98">
        <v>34</v>
      </c>
      <c r="D52" s="99"/>
      <c r="E52" s="16" t="s">
        <v>116</v>
      </c>
      <c r="F52" s="107">
        <v>132</v>
      </c>
      <c r="G52" s="107">
        <v>132</v>
      </c>
      <c r="H52" s="72">
        <f>H53</f>
        <v>66</v>
      </c>
      <c r="I52" s="72">
        <f t="shared" ref="I52:I90" si="2">H52/G52*100</f>
        <v>50</v>
      </c>
      <c r="J52" s="82"/>
      <c r="K52" s="83"/>
    </row>
    <row r="53" spans="1:11" x14ac:dyDescent="0.25">
      <c r="A53" s="88"/>
      <c r="B53" s="86"/>
      <c r="C53" s="98"/>
      <c r="D53" s="99">
        <v>3433</v>
      </c>
      <c r="E53" s="8" t="s">
        <v>118</v>
      </c>
      <c r="F53" s="5"/>
      <c r="G53" s="5"/>
      <c r="H53" s="66">
        <v>66</v>
      </c>
      <c r="I53" s="72"/>
      <c r="J53" s="82"/>
      <c r="K53" s="83"/>
    </row>
    <row r="54" spans="1:11" x14ac:dyDescent="0.25">
      <c r="A54" s="88"/>
      <c r="B54" s="86"/>
      <c r="C54" s="98">
        <v>42</v>
      </c>
      <c r="D54" s="99"/>
      <c r="E54" s="16" t="s">
        <v>128</v>
      </c>
      <c r="F54" s="107">
        <v>2057204</v>
      </c>
      <c r="G54" s="107">
        <v>1803726</v>
      </c>
      <c r="H54" s="72">
        <f>H55</f>
        <v>1803725.93</v>
      </c>
      <c r="I54" s="72">
        <f t="shared" si="2"/>
        <v>99.99999611914447</v>
      </c>
      <c r="J54" s="82"/>
      <c r="K54" s="83"/>
    </row>
    <row r="55" spans="1:11" x14ac:dyDescent="0.25">
      <c r="A55" s="88"/>
      <c r="B55" s="86"/>
      <c r="C55" s="8"/>
      <c r="D55" s="99">
        <v>4212</v>
      </c>
      <c r="E55" s="8" t="s">
        <v>130</v>
      </c>
      <c r="F55" s="5"/>
      <c r="G55" s="5"/>
      <c r="H55" s="66">
        <v>1803725.93</v>
      </c>
      <c r="I55" s="72"/>
      <c r="J55" s="82"/>
      <c r="K55" s="83"/>
    </row>
    <row r="56" spans="1:11" x14ac:dyDescent="0.25">
      <c r="A56" s="88"/>
      <c r="B56" s="156">
        <v>12</v>
      </c>
      <c r="C56" s="157"/>
      <c r="D56" s="158"/>
      <c r="E56" s="91" t="s">
        <v>155</v>
      </c>
      <c r="F56" s="111">
        <f>F57</f>
        <v>79634</v>
      </c>
      <c r="G56" s="111">
        <f>G57</f>
        <v>79634</v>
      </c>
      <c r="H56" s="110">
        <f>H57</f>
        <v>79432.69</v>
      </c>
      <c r="I56" s="72">
        <f t="shared" si="2"/>
        <v>99.747205967300403</v>
      </c>
      <c r="J56" s="82"/>
      <c r="K56" s="83"/>
    </row>
    <row r="57" spans="1:11" x14ac:dyDescent="0.25">
      <c r="A57" s="88"/>
      <c r="B57" s="95"/>
      <c r="C57" s="95">
        <v>32</v>
      </c>
      <c r="D57" s="95"/>
      <c r="E57" s="94" t="s">
        <v>14</v>
      </c>
      <c r="F57" s="107">
        <v>79634</v>
      </c>
      <c r="G57" s="107">
        <v>79634</v>
      </c>
      <c r="H57" s="72">
        <f>H58+H59</f>
        <v>79432.69</v>
      </c>
      <c r="I57" s="72">
        <f t="shared" si="2"/>
        <v>99.747205967300403</v>
      </c>
      <c r="J57" s="82"/>
      <c r="K57" s="83"/>
    </row>
    <row r="58" spans="1:11" x14ac:dyDescent="0.25">
      <c r="A58" s="88"/>
      <c r="B58" s="95"/>
      <c r="C58" s="95"/>
      <c r="D58" s="96">
        <v>3222</v>
      </c>
      <c r="E58" s="97" t="s">
        <v>94</v>
      </c>
      <c r="F58" s="5"/>
      <c r="G58" s="5"/>
      <c r="H58" s="66">
        <v>52935.21</v>
      </c>
      <c r="I58" s="72"/>
      <c r="J58" s="82"/>
      <c r="K58" s="83"/>
    </row>
    <row r="59" spans="1:11" x14ac:dyDescent="0.25">
      <c r="A59" s="88"/>
      <c r="B59" s="95"/>
      <c r="C59" s="95"/>
      <c r="D59" s="96">
        <v>3239</v>
      </c>
      <c r="E59" s="97" t="s">
        <v>108</v>
      </c>
      <c r="F59" s="5"/>
      <c r="G59" s="5"/>
      <c r="H59" s="66">
        <v>26497.48</v>
      </c>
      <c r="I59" s="72"/>
      <c r="J59" s="82"/>
      <c r="K59" s="83"/>
    </row>
    <row r="60" spans="1:11" x14ac:dyDescent="0.25">
      <c r="A60" s="88"/>
      <c r="B60" s="156">
        <v>31</v>
      </c>
      <c r="C60" s="157"/>
      <c r="D60" s="158"/>
      <c r="E60" s="91" t="s">
        <v>156</v>
      </c>
      <c r="F60" s="111">
        <f>F61+F75+F77+F79+F81</f>
        <v>513101</v>
      </c>
      <c r="G60" s="111">
        <f>G61+G75+G77+G79+G81</f>
        <v>513101</v>
      </c>
      <c r="H60" s="110">
        <f>H61+H75+H77+H79+H81</f>
        <v>573137.1</v>
      </c>
      <c r="I60" s="72">
        <f t="shared" si="2"/>
        <v>111.70063983504221</v>
      </c>
      <c r="J60" s="82"/>
      <c r="K60" s="83"/>
    </row>
    <row r="61" spans="1:11" x14ac:dyDescent="0.25">
      <c r="A61" s="88"/>
      <c r="B61" s="95"/>
      <c r="C61" s="95">
        <v>32</v>
      </c>
      <c r="D61" s="95"/>
      <c r="E61" s="94" t="s">
        <v>14</v>
      </c>
      <c r="F61" s="107">
        <v>455056</v>
      </c>
      <c r="G61" s="107">
        <v>455056</v>
      </c>
      <c r="H61" s="72">
        <f>SUM(H62:H74)</f>
        <v>518332.13</v>
      </c>
      <c r="I61" s="72">
        <f t="shared" si="2"/>
        <v>113.90513035758237</v>
      </c>
      <c r="J61" s="82"/>
      <c r="K61" s="83"/>
    </row>
    <row r="62" spans="1:11" x14ac:dyDescent="0.25">
      <c r="A62" s="88"/>
      <c r="B62" s="95"/>
      <c r="C62" s="95"/>
      <c r="D62" s="96">
        <v>3221</v>
      </c>
      <c r="E62" s="8" t="s">
        <v>93</v>
      </c>
      <c r="F62" s="5"/>
      <c r="G62" s="5"/>
      <c r="H62" s="66">
        <v>13874.86</v>
      </c>
      <c r="I62" s="72"/>
      <c r="J62" s="82"/>
      <c r="K62" s="83"/>
    </row>
    <row r="63" spans="1:11" x14ac:dyDescent="0.25">
      <c r="A63" s="88"/>
      <c r="B63" s="95"/>
      <c r="C63" s="95"/>
      <c r="D63" s="96">
        <v>3222</v>
      </c>
      <c r="E63" s="97" t="s">
        <v>94</v>
      </c>
      <c r="F63" s="5"/>
      <c r="G63" s="5"/>
      <c r="H63" s="66">
        <v>145961.31</v>
      </c>
      <c r="I63" s="72"/>
      <c r="J63" s="82"/>
      <c r="K63" s="83"/>
    </row>
    <row r="64" spans="1:11" x14ac:dyDescent="0.25">
      <c r="A64" s="88"/>
      <c r="B64" s="95"/>
      <c r="C64" s="95"/>
      <c r="D64" s="96">
        <v>3224</v>
      </c>
      <c r="E64" s="8" t="s">
        <v>96</v>
      </c>
      <c r="F64" s="5"/>
      <c r="G64" s="5"/>
      <c r="H64" s="66">
        <v>31575.040000000001</v>
      </c>
      <c r="I64" s="72"/>
      <c r="J64" s="82"/>
      <c r="K64" s="83"/>
    </row>
    <row r="65" spans="1:11" x14ac:dyDescent="0.25">
      <c r="A65" s="88"/>
      <c r="B65" s="95"/>
      <c r="C65" s="95"/>
      <c r="D65" s="96">
        <v>3225</v>
      </c>
      <c r="E65" s="8" t="s">
        <v>97</v>
      </c>
      <c r="F65" s="5"/>
      <c r="G65" s="5"/>
      <c r="H65" s="66">
        <v>4726.88</v>
      </c>
      <c r="I65" s="72"/>
      <c r="J65" s="82"/>
      <c r="K65" s="83"/>
    </row>
    <row r="66" spans="1:11" x14ac:dyDescent="0.25">
      <c r="A66" s="88"/>
      <c r="B66" s="95"/>
      <c r="C66" s="95"/>
      <c r="D66" s="96">
        <v>3227</v>
      </c>
      <c r="E66" s="8" t="s">
        <v>98</v>
      </c>
      <c r="F66" s="5"/>
      <c r="G66" s="5"/>
      <c r="H66" s="66">
        <v>14610.34</v>
      </c>
      <c r="I66" s="72"/>
      <c r="J66" s="82"/>
      <c r="K66" s="83"/>
    </row>
    <row r="67" spans="1:11" x14ac:dyDescent="0.25">
      <c r="A67" s="88"/>
      <c r="B67" s="95"/>
      <c r="C67" s="95"/>
      <c r="D67" s="96">
        <v>3231</v>
      </c>
      <c r="E67" s="8" t="s">
        <v>100</v>
      </c>
      <c r="F67" s="5"/>
      <c r="G67" s="5"/>
      <c r="H67" s="66">
        <v>1626.54</v>
      </c>
      <c r="I67" s="72"/>
      <c r="J67" s="82"/>
      <c r="K67" s="83"/>
    </row>
    <row r="68" spans="1:11" x14ac:dyDescent="0.25">
      <c r="A68" s="88"/>
      <c r="B68" s="95"/>
      <c r="C68" s="95"/>
      <c r="D68" s="96">
        <v>3232</v>
      </c>
      <c r="E68" s="8" t="s">
        <v>101</v>
      </c>
      <c r="F68" s="5"/>
      <c r="G68" s="5"/>
      <c r="H68" s="66">
        <v>23830.95</v>
      </c>
      <c r="I68" s="72"/>
      <c r="J68" s="82"/>
      <c r="K68" s="83"/>
    </row>
    <row r="69" spans="1:11" x14ac:dyDescent="0.25">
      <c r="A69" s="88"/>
      <c r="B69" s="95"/>
      <c r="C69" s="95"/>
      <c r="D69" s="96">
        <v>3235</v>
      </c>
      <c r="E69" s="8" t="s">
        <v>104</v>
      </c>
      <c r="F69" s="5"/>
      <c r="G69" s="5"/>
      <c r="H69" s="66">
        <v>117520.45</v>
      </c>
      <c r="I69" s="72"/>
      <c r="J69" s="82"/>
      <c r="K69" s="83"/>
    </row>
    <row r="70" spans="1:11" x14ac:dyDescent="0.25">
      <c r="A70" s="88"/>
      <c r="B70" s="95"/>
      <c r="C70" s="95"/>
      <c r="D70" s="96">
        <v>3236</v>
      </c>
      <c r="E70" s="8" t="s">
        <v>105</v>
      </c>
      <c r="F70" s="5"/>
      <c r="G70" s="5"/>
      <c r="H70" s="66">
        <v>9676.07</v>
      </c>
      <c r="I70" s="72"/>
      <c r="J70" s="82"/>
      <c r="K70" s="83"/>
    </row>
    <row r="71" spans="1:11" x14ac:dyDescent="0.25">
      <c r="A71" s="88"/>
      <c r="B71" s="95"/>
      <c r="C71" s="95"/>
      <c r="D71" s="96">
        <v>3237</v>
      </c>
      <c r="E71" s="8" t="s">
        <v>106</v>
      </c>
      <c r="F71" s="5"/>
      <c r="G71" s="5"/>
      <c r="H71" s="66">
        <v>75464.490000000005</v>
      </c>
      <c r="I71" s="72"/>
      <c r="J71" s="82"/>
      <c r="K71" s="83"/>
    </row>
    <row r="72" spans="1:11" x14ac:dyDescent="0.25">
      <c r="A72" s="88"/>
      <c r="B72" s="95"/>
      <c r="C72" s="95"/>
      <c r="D72" s="96">
        <v>3239</v>
      </c>
      <c r="E72" s="8" t="s">
        <v>108</v>
      </c>
      <c r="F72" s="5"/>
      <c r="G72" s="5"/>
      <c r="H72" s="66">
        <v>76048.100000000006</v>
      </c>
      <c r="I72" s="72"/>
      <c r="J72" s="82"/>
      <c r="K72" s="83"/>
    </row>
    <row r="73" spans="1:11" x14ac:dyDescent="0.25">
      <c r="A73" s="88"/>
      <c r="B73" s="95"/>
      <c r="C73" s="95"/>
      <c r="D73" s="96">
        <v>3296</v>
      </c>
      <c r="E73" s="8" t="s">
        <v>115</v>
      </c>
      <c r="F73" s="5"/>
      <c r="G73" s="5"/>
      <c r="H73" s="66">
        <v>1781.8</v>
      </c>
      <c r="I73" s="72"/>
      <c r="J73" s="82"/>
      <c r="K73" s="83"/>
    </row>
    <row r="74" spans="1:11" x14ac:dyDescent="0.25">
      <c r="A74" s="88"/>
      <c r="B74" s="93"/>
      <c r="C74" s="95"/>
      <c r="D74" s="96">
        <v>3299</v>
      </c>
      <c r="E74" s="8" t="s">
        <v>110</v>
      </c>
      <c r="F74" s="5"/>
      <c r="G74" s="5"/>
      <c r="H74" s="66">
        <v>1635.3</v>
      </c>
      <c r="I74" s="72"/>
      <c r="J74" s="82"/>
      <c r="K74" s="83"/>
    </row>
    <row r="75" spans="1:11" x14ac:dyDescent="0.25">
      <c r="A75" s="88"/>
      <c r="B75" s="86"/>
      <c r="C75" s="98">
        <v>34</v>
      </c>
      <c r="D75" s="8"/>
      <c r="E75" s="16" t="s">
        <v>116</v>
      </c>
      <c r="F75" s="107">
        <v>1500</v>
      </c>
      <c r="G75" s="107">
        <v>1500</v>
      </c>
      <c r="H75" s="72">
        <f>H76</f>
        <v>782.72</v>
      </c>
      <c r="I75" s="72">
        <f t="shared" si="2"/>
        <v>52.181333333333335</v>
      </c>
      <c r="J75" s="82"/>
      <c r="K75" s="83"/>
    </row>
    <row r="76" spans="1:11" x14ac:dyDescent="0.25">
      <c r="A76" s="88"/>
      <c r="B76" s="86"/>
      <c r="C76" s="98"/>
      <c r="D76" s="99">
        <v>3433</v>
      </c>
      <c r="E76" s="8" t="s">
        <v>118</v>
      </c>
      <c r="F76" s="5"/>
      <c r="G76" s="5"/>
      <c r="H76" s="66">
        <v>782.72</v>
      </c>
      <c r="I76" s="72"/>
      <c r="J76" s="82"/>
      <c r="K76" s="83"/>
    </row>
    <row r="77" spans="1:11" ht="25.5" x14ac:dyDescent="0.25">
      <c r="A77" s="88"/>
      <c r="B77" s="86"/>
      <c r="C77" s="98">
        <v>37</v>
      </c>
      <c r="D77" s="99"/>
      <c r="E77" s="100" t="s">
        <v>119</v>
      </c>
      <c r="F77" s="107">
        <v>4645</v>
      </c>
      <c r="G77" s="107">
        <v>4645</v>
      </c>
      <c r="H77" s="72">
        <f>H78</f>
        <v>2300</v>
      </c>
      <c r="I77" s="72">
        <f t="shared" si="2"/>
        <v>49.515608180839607</v>
      </c>
      <c r="J77" s="82"/>
      <c r="K77" s="83"/>
    </row>
    <row r="78" spans="1:11" x14ac:dyDescent="0.25">
      <c r="A78" s="88"/>
      <c r="B78" s="86"/>
      <c r="C78" s="8"/>
      <c r="D78" s="99">
        <v>3721</v>
      </c>
      <c r="E78" s="8" t="s">
        <v>122</v>
      </c>
      <c r="F78" s="5"/>
      <c r="G78" s="5"/>
      <c r="H78" s="66">
        <v>2300</v>
      </c>
      <c r="I78" s="72"/>
      <c r="J78" s="82"/>
      <c r="K78" s="83"/>
    </row>
    <row r="79" spans="1:11" x14ac:dyDescent="0.25">
      <c r="A79" s="88"/>
      <c r="B79" s="86"/>
      <c r="C79" s="98">
        <v>38</v>
      </c>
      <c r="D79" s="99"/>
      <c r="E79" s="16" t="s">
        <v>123</v>
      </c>
      <c r="F79" s="107">
        <v>400</v>
      </c>
      <c r="G79" s="107">
        <v>400</v>
      </c>
      <c r="H79" s="72">
        <f>H80</f>
        <v>353.93</v>
      </c>
      <c r="I79" s="72">
        <f t="shared" si="2"/>
        <v>88.482500000000002</v>
      </c>
      <c r="J79" s="82"/>
      <c r="K79" s="83"/>
    </row>
    <row r="80" spans="1:11" x14ac:dyDescent="0.25">
      <c r="A80" s="88"/>
      <c r="B80" s="86"/>
      <c r="C80" s="8"/>
      <c r="D80" s="99">
        <v>3835</v>
      </c>
      <c r="E80" s="8" t="s">
        <v>125</v>
      </c>
      <c r="F80" s="107"/>
      <c r="G80" s="107"/>
      <c r="H80" s="66">
        <v>353.93</v>
      </c>
      <c r="I80" s="72"/>
      <c r="J80" s="82"/>
      <c r="K80" s="83"/>
    </row>
    <row r="81" spans="1:11" x14ac:dyDescent="0.25">
      <c r="A81" s="89"/>
      <c r="B81" s="84"/>
      <c r="C81" s="98">
        <v>42</v>
      </c>
      <c r="D81" s="8"/>
      <c r="E81" s="16" t="s">
        <v>128</v>
      </c>
      <c r="F81" s="107">
        <v>51500</v>
      </c>
      <c r="G81" s="107">
        <v>51500</v>
      </c>
      <c r="H81" s="113">
        <f>H82+H83+H84+H85</f>
        <v>51368.32</v>
      </c>
      <c r="I81" s="72">
        <f t="shared" si="2"/>
        <v>99.744310679611644</v>
      </c>
      <c r="J81" s="82"/>
      <c r="K81" s="83"/>
    </row>
    <row r="82" spans="1:11" x14ac:dyDescent="0.25">
      <c r="A82" s="89"/>
      <c r="B82" s="84"/>
      <c r="C82" s="8"/>
      <c r="D82" s="99">
        <v>4221</v>
      </c>
      <c r="E82" s="8" t="s">
        <v>132</v>
      </c>
      <c r="F82" s="5" t="s">
        <v>168</v>
      </c>
      <c r="G82" s="5"/>
      <c r="H82" s="73">
        <v>2713.25</v>
      </c>
      <c r="I82" s="72"/>
      <c r="J82" s="82"/>
      <c r="K82" s="83"/>
    </row>
    <row r="83" spans="1:11" x14ac:dyDescent="0.25">
      <c r="A83" s="89"/>
      <c r="B83" s="84"/>
      <c r="C83" s="8"/>
      <c r="D83" s="99">
        <v>4223</v>
      </c>
      <c r="E83" s="8" t="s">
        <v>134</v>
      </c>
      <c r="F83" s="5"/>
      <c r="G83" s="5"/>
      <c r="H83" s="73">
        <v>261.89</v>
      </c>
      <c r="I83" s="72"/>
      <c r="J83" s="82"/>
      <c r="K83" s="83"/>
    </row>
    <row r="84" spans="1:11" x14ac:dyDescent="0.25">
      <c r="A84" s="89"/>
      <c r="B84" s="84"/>
      <c r="C84" s="8"/>
      <c r="D84" s="99">
        <v>4227</v>
      </c>
      <c r="E84" s="8" t="s">
        <v>136</v>
      </c>
      <c r="F84" s="5"/>
      <c r="G84" s="5"/>
      <c r="H84" s="73">
        <v>24145.95</v>
      </c>
      <c r="I84" s="72"/>
      <c r="J84" s="82"/>
      <c r="K84" s="83"/>
    </row>
    <row r="85" spans="1:11" x14ac:dyDescent="0.25">
      <c r="A85" s="89"/>
      <c r="B85" s="84"/>
      <c r="C85" s="8"/>
      <c r="D85" s="99">
        <v>4231</v>
      </c>
      <c r="E85" s="8" t="s">
        <v>138</v>
      </c>
      <c r="F85" s="5"/>
      <c r="G85" s="5"/>
      <c r="H85" s="73">
        <v>24247.23</v>
      </c>
      <c r="I85" s="72"/>
      <c r="J85" s="82"/>
      <c r="K85" s="83"/>
    </row>
    <row r="86" spans="1:11" x14ac:dyDescent="0.25">
      <c r="A86" s="89"/>
      <c r="B86" s="103">
        <v>52</v>
      </c>
      <c r="C86" s="104"/>
      <c r="D86" s="105"/>
      <c r="E86" s="91" t="s">
        <v>157</v>
      </c>
      <c r="F86" s="111">
        <f>F87+F90</f>
        <v>137615</v>
      </c>
      <c r="G86" s="111">
        <f>G87+G90</f>
        <v>137615</v>
      </c>
      <c r="H86" s="114">
        <f>H87+H90</f>
        <v>72272.039999999994</v>
      </c>
      <c r="I86" s="72">
        <f t="shared" si="2"/>
        <v>52.517559859026989</v>
      </c>
      <c r="J86" s="82"/>
      <c r="K86" s="83"/>
    </row>
    <row r="87" spans="1:11" x14ac:dyDescent="0.25">
      <c r="A87" s="89"/>
      <c r="B87" s="84"/>
      <c r="C87" s="98">
        <v>32</v>
      </c>
      <c r="D87" s="99"/>
      <c r="E87" s="94" t="s">
        <v>14</v>
      </c>
      <c r="F87" s="107">
        <v>70180</v>
      </c>
      <c r="G87" s="107">
        <v>70180</v>
      </c>
      <c r="H87" s="113">
        <f>H88+H89</f>
        <v>60754.95</v>
      </c>
      <c r="I87" s="72">
        <f t="shared" si="2"/>
        <v>86.570176688515247</v>
      </c>
      <c r="J87" s="82"/>
      <c r="K87" s="83"/>
    </row>
    <row r="88" spans="1:11" x14ac:dyDescent="0.25">
      <c r="A88" s="89"/>
      <c r="B88" s="84"/>
      <c r="C88" s="99"/>
      <c r="D88" s="99">
        <v>3222</v>
      </c>
      <c r="E88" s="97" t="s">
        <v>94</v>
      </c>
      <c r="F88" s="5"/>
      <c r="G88" s="5"/>
      <c r="H88" s="73">
        <v>56416.09</v>
      </c>
      <c r="I88" s="72"/>
      <c r="J88" s="82"/>
      <c r="K88" s="83"/>
    </row>
    <row r="89" spans="1:11" x14ac:dyDescent="0.25">
      <c r="A89" s="89"/>
      <c r="B89" s="84"/>
      <c r="C89" s="99"/>
      <c r="D89" s="99">
        <v>3232</v>
      </c>
      <c r="E89" s="8" t="s">
        <v>101</v>
      </c>
      <c r="F89" s="5"/>
      <c r="G89" s="5"/>
      <c r="H89" s="73">
        <v>4338.8599999999997</v>
      </c>
      <c r="I89" s="72"/>
      <c r="J89" s="82"/>
      <c r="K89" s="83"/>
    </row>
    <row r="90" spans="1:11" x14ac:dyDescent="0.25">
      <c r="A90" s="89"/>
      <c r="B90" s="84"/>
      <c r="C90" s="98">
        <v>42</v>
      </c>
      <c r="D90" s="99"/>
      <c r="E90" s="16" t="s">
        <v>128</v>
      </c>
      <c r="F90" s="107">
        <v>67435</v>
      </c>
      <c r="G90" s="107">
        <v>67435</v>
      </c>
      <c r="H90" s="113">
        <f>H91+H92+H93</f>
        <v>11517.09</v>
      </c>
      <c r="I90" s="72">
        <f t="shared" si="2"/>
        <v>17.078801809149553</v>
      </c>
      <c r="J90" s="82"/>
      <c r="K90" s="83"/>
    </row>
    <row r="91" spans="1:11" x14ac:dyDescent="0.25">
      <c r="A91" s="89"/>
      <c r="B91" s="84"/>
      <c r="C91" s="99"/>
      <c r="D91" s="99">
        <v>4222</v>
      </c>
      <c r="E91" s="97" t="s">
        <v>133</v>
      </c>
      <c r="F91" s="5"/>
      <c r="G91" s="5"/>
      <c r="H91" s="73">
        <v>995.59</v>
      </c>
      <c r="I91" s="72"/>
      <c r="J91" s="82"/>
      <c r="K91" s="83"/>
    </row>
    <row r="92" spans="1:11" x14ac:dyDescent="0.25">
      <c r="A92" s="89"/>
      <c r="B92" s="84"/>
      <c r="C92" s="99"/>
      <c r="D92" s="99">
        <v>4223</v>
      </c>
      <c r="E92" s="8" t="s">
        <v>134</v>
      </c>
      <c r="F92" s="5"/>
      <c r="G92" s="5"/>
      <c r="H92" s="73">
        <v>2597.5</v>
      </c>
      <c r="I92" s="72"/>
      <c r="J92" s="82"/>
      <c r="K92" s="83"/>
    </row>
    <row r="93" spans="1:11" x14ac:dyDescent="0.25">
      <c r="A93" s="89"/>
      <c r="B93" s="84"/>
      <c r="C93" s="99"/>
      <c r="D93" s="99">
        <v>4227</v>
      </c>
      <c r="E93" s="8" t="s">
        <v>136</v>
      </c>
      <c r="F93" s="5"/>
      <c r="G93" s="5"/>
      <c r="H93" s="73">
        <v>7924</v>
      </c>
      <c r="I93" s="72"/>
      <c r="J93" s="82"/>
      <c r="K93" s="83"/>
    </row>
    <row r="94" spans="1:11" x14ac:dyDescent="0.25">
      <c r="A94" s="89"/>
      <c r="B94" s="103">
        <v>61</v>
      </c>
      <c r="C94" s="106"/>
      <c r="D94" s="105"/>
      <c r="E94" s="91" t="s">
        <v>158</v>
      </c>
      <c r="F94" s="111">
        <f>F95</f>
        <v>280</v>
      </c>
      <c r="G94" s="111">
        <f>G95</f>
        <v>280</v>
      </c>
      <c r="H94" s="112"/>
      <c r="I94" s="72"/>
      <c r="J94" s="82"/>
      <c r="K94" s="83"/>
    </row>
    <row r="95" spans="1:11" x14ac:dyDescent="0.25">
      <c r="A95" s="89"/>
      <c r="B95" s="84"/>
      <c r="C95" s="98">
        <v>32</v>
      </c>
      <c r="D95" s="99"/>
      <c r="E95" s="94" t="s">
        <v>14</v>
      </c>
      <c r="F95" s="107">
        <v>280</v>
      </c>
      <c r="G95" s="107">
        <v>280</v>
      </c>
      <c r="H95" s="73"/>
      <c r="I95" s="72"/>
      <c r="J95" s="82"/>
      <c r="K95" s="83"/>
    </row>
    <row r="96" spans="1:11" x14ac:dyDescent="0.25">
      <c r="B96" s="102"/>
      <c r="C96" s="102"/>
      <c r="I96" s="115"/>
    </row>
    <row r="97" spans="9:9" x14ac:dyDescent="0.25">
      <c r="I97" s="116"/>
    </row>
    <row r="98" spans="9:9" x14ac:dyDescent="0.25">
      <c r="I98" s="116"/>
    </row>
    <row r="99" spans="9:9" x14ac:dyDescent="0.25">
      <c r="I99" s="116"/>
    </row>
    <row r="100" spans="9:9" x14ac:dyDescent="0.25">
      <c r="I100" s="116"/>
    </row>
    <row r="101" spans="9:9" x14ac:dyDescent="0.25">
      <c r="I101" s="116"/>
    </row>
    <row r="102" spans="9:9" x14ac:dyDescent="0.25">
      <c r="I102" s="116"/>
    </row>
    <row r="103" spans="9:9" x14ac:dyDescent="0.25">
      <c r="I103" s="116"/>
    </row>
    <row r="104" spans="9:9" x14ac:dyDescent="0.25">
      <c r="I104" s="116"/>
    </row>
    <row r="105" spans="9:9" x14ac:dyDescent="0.25">
      <c r="I105" s="116"/>
    </row>
    <row r="106" spans="9:9" x14ac:dyDescent="0.25">
      <c r="I106" s="116"/>
    </row>
    <row r="107" spans="9:9" x14ac:dyDescent="0.25">
      <c r="I107" s="116"/>
    </row>
  </sheetData>
  <mergeCells count="17">
    <mergeCell ref="B4:I4"/>
    <mergeCell ref="B6:E6"/>
    <mergeCell ref="B7:E7"/>
    <mergeCell ref="B2:I2"/>
    <mergeCell ref="B13:D13"/>
    <mergeCell ref="B8:D8"/>
    <mergeCell ref="B11:D11"/>
    <mergeCell ref="B12:D12"/>
    <mergeCell ref="B10:D10"/>
    <mergeCell ref="B9:D9"/>
    <mergeCell ref="B56:D56"/>
    <mergeCell ref="B60:D60"/>
    <mergeCell ref="C15:D15"/>
    <mergeCell ref="B18:E18"/>
    <mergeCell ref="B19:E19"/>
    <mergeCell ref="B20:D20"/>
    <mergeCell ref="B24:D24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2024-03-25T13:27:29Z</cp:lastPrinted>
  <dcterms:created xsi:type="dcterms:W3CDTF">2022-08-12T12:51:27Z</dcterms:created>
  <dcterms:modified xsi:type="dcterms:W3CDTF">2024-03-25T13:27:41Z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